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80" yWindow="30" windowWidth="7850" windowHeight="8400" tabRatio="799" activeTab="19"/>
  </bookViews>
  <sheets>
    <sheet name="Data as of end 2013" sheetId="16" r:id="rId1"/>
    <sheet name="Moral hazard index" sheetId="31" r:id="rId2"/>
    <sheet name="Table1" sheetId="1" r:id="rId3"/>
    <sheet name="Table2" sheetId="4" r:id="rId4"/>
    <sheet name="Table3" sheetId="2" r:id="rId5"/>
    <sheet name="Table4" sheetId="11" r:id="rId6"/>
    <sheet name="Table5" sheetId="12" r:id="rId7"/>
    <sheet name="Sheet2" sheetId="6" state="hidden" r:id="rId8"/>
    <sheet name="Table3_withcolorcode" sheetId="10" state="hidden" r:id="rId9"/>
    <sheet name="Sheet3" sheetId="13" state="hidden" r:id="rId10"/>
    <sheet name="Sheet4" sheetId="14" state="hidden" r:id="rId11"/>
    <sheet name="Sheet5" sheetId="15" state="hidden" r:id="rId12"/>
    <sheet name="Figures1&amp;2" sheetId="19" r:id="rId13"/>
    <sheet name="Figure 3" sheetId="24" r:id="rId14"/>
    <sheet name="Figure 4" sheetId="28" r:id="rId15"/>
    <sheet name="Figure 5" sheetId="23" r:id="rId16"/>
    <sheet name="Figure 6" sheetId="27" r:id="rId17"/>
    <sheet name="Figure 7" sheetId="25" r:id="rId18"/>
    <sheet name="Figure 8" sheetId="20" r:id="rId19"/>
    <sheet name="Figure 9" sheetId="21" r:id="rId20"/>
    <sheet name="Figure 10" sheetId="22" r:id="rId21"/>
    <sheet name="Figure 11" sheetId="26" r:id="rId22"/>
    <sheet name="Figure 12" sheetId="29" r:id="rId23"/>
    <sheet name="Figures 13&amp;14" sheetId="34" r:id="rId24"/>
    <sheet name="Figures 15" sheetId="18" r:id="rId25"/>
    <sheet name="Figure 16" sheetId="32" r:id="rId26"/>
    <sheet name="Sheet1" sheetId="33" r:id="rId27"/>
  </sheets>
  <definedNames>
    <definedName name="_DLX1.USE" localSheetId="13">#REF!</definedName>
    <definedName name="_DLX1.USE" localSheetId="23">#REF!</definedName>
    <definedName name="_DLX1.USE" localSheetId="3">#REF!</definedName>
    <definedName name="_DLX1.USE" localSheetId="8">#REF!</definedName>
    <definedName name="_DLX1.USE">#REF!</definedName>
    <definedName name="_xlnm._FilterDatabase" localSheetId="9" hidden="1">Sheet3!$J$2:$O$2</definedName>
    <definedName name="_xlnm._FilterDatabase" localSheetId="11" hidden="1">Sheet5!$A$1:$J$1</definedName>
    <definedName name="_xlnm.Print_Area" localSheetId="3">Table2!$E$2:$S$110</definedName>
    <definedName name="_xlnm.Print_Area" localSheetId="4">Table3!$A$1:$T$52</definedName>
    <definedName name="_xlnm.Print_Area" localSheetId="8">Table3_withcolorcode!$A$1:$V$52</definedName>
  </definedNames>
  <calcPr calcId="125725"/>
</workbook>
</file>

<file path=xl/calcChain.xml><?xml version="1.0" encoding="utf-8"?>
<calcChain xmlns="http://schemas.openxmlformats.org/spreadsheetml/2006/main">
  <c r="H6" i="21"/>
  <c r="G6"/>
  <c r="H7"/>
  <c r="G7"/>
  <c r="H2"/>
  <c r="H3"/>
  <c r="H4"/>
  <c r="H5"/>
  <c r="G5"/>
  <c r="G4"/>
  <c r="G3"/>
  <c r="G2"/>
  <c r="K33" i="12"/>
  <c r="K18"/>
  <c r="F7" i="22"/>
  <c r="B8" i="19"/>
  <c r="BF191" i="16"/>
  <c r="BF189"/>
  <c r="BF188"/>
  <c r="BF187"/>
  <c r="BF183"/>
  <c r="BF184"/>
  <c r="BF185"/>
  <c r="BF182"/>
  <c r="BF180"/>
  <c r="BF179"/>
  <c r="BF177"/>
  <c r="BF176"/>
  <c r="BF174"/>
  <c r="BF170"/>
  <c r="BF169"/>
  <c r="BF168"/>
  <c r="BF166"/>
  <c r="BF165"/>
  <c r="BF162"/>
  <c r="BF158"/>
  <c r="BF157"/>
  <c r="BF152"/>
  <c r="BF153"/>
  <c r="BF151"/>
  <c r="BF148"/>
  <c r="BF141"/>
  <c r="BF140"/>
  <c r="BF135"/>
  <c r="BF136"/>
  <c r="BF137"/>
  <c r="BF138"/>
  <c r="BF134"/>
  <c r="BF129"/>
  <c r="BF128"/>
  <c r="BF127"/>
  <c r="BF125"/>
  <c r="BF123"/>
  <c r="BF122"/>
  <c r="BF114"/>
  <c r="BF115"/>
  <c r="BF116"/>
  <c r="BF117"/>
  <c r="BF118"/>
  <c r="BF113"/>
  <c r="BF110"/>
  <c r="BF109"/>
  <c r="BF106"/>
  <c r="BF100"/>
  <c r="BF101"/>
  <c r="BF102"/>
  <c r="BF103"/>
  <c r="BF99"/>
  <c r="BF96"/>
  <c r="BF95"/>
  <c r="BF94"/>
  <c r="BF93"/>
  <c r="BF91"/>
  <c r="BF90"/>
  <c r="BF84"/>
  <c r="BF85"/>
  <c r="BF86"/>
  <c r="BF87"/>
  <c r="BF88"/>
  <c r="BF83"/>
  <c r="BF81"/>
  <c r="BF74"/>
  <c r="BF75"/>
  <c r="BF76"/>
  <c r="BF77"/>
  <c r="BF78"/>
  <c r="BF73"/>
  <c r="BF68"/>
  <c r="BF66"/>
  <c r="BF65"/>
  <c r="BF63"/>
  <c r="BF60"/>
  <c r="BF59"/>
  <c r="BF58"/>
  <c r="BF55"/>
  <c r="BF53"/>
  <c r="BF52"/>
  <c r="BF50"/>
  <c r="BF46"/>
  <c r="BF45"/>
  <c r="BF44"/>
  <c r="BF43"/>
  <c r="BF40"/>
  <c r="BF37"/>
  <c r="BF35"/>
  <c r="BF34"/>
  <c r="BF33"/>
  <c r="BF31"/>
  <c r="BF30"/>
  <c r="BF26"/>
  <c r="BF25"/>
  <c r="BF24"/>
  <c r="BF22"/>
  <c r="BF11"/>
  <c r="BF12"/>
  <c r="BF13"/>
  <c r="BF14"/>
  <c r="BF15"/>
  <c r="BF16"/>
  <c r="BF17"/>
  <c r="BF10"/>
  <c r="BF9"/>
  <c r="BF8"/>
  <c r="BF7"/>
  <c r="BF4"/>
  <c r="BF3"/>
  <c r="BF2"/>
  <c r="AL191"/>
  <c r="AK191"/>
  <c r="AL189"/>
  <c r="AK189"/>
  <c r="AL188"/>
  <c r="AK188"/>
  <c r="AL187"/>
  <c r="AK187"/>
  <c r="AL184"/>
  <c r="AK184"/>
  <c r="AL183"/>
  <c r="AK183"/>
  <c r="AL182"/>
  <c r="AK182"/>
  <c r="AL180"/>
  <c r="AK180"/>
  <c r="AL179"/>
  <c r="AK179"/>
  <c r="AL176"/>
  <c r="AK176"/>
  <c r="AL174"/>
  <c r="AK174"/>
  <c r="AL170"/>
  <c r="AL169"/>
  <c r="AK169"/>
  <c r="AL168"/>
  <c r="AK168"/>
  <c r="AL166"/>
  <c r="AK166"/>
  <c r="AL165"/>
  <c r="AK165"/>
  <c r="AL158"/>
  <c r="AL157"/>
  <c r="AK157"/>
  <c r="AL162"/>
  <c r="AK162"/>
  <c r="AL153"/>
  <c r="AK153"/>
  <c r="AL152"/>
  <c r="AK152"/>
  <c r="AL151"/>
  <c r="AK151"/>
  <c r="AL148"/>
  <c r="AK148"/>
  <c r="AL141"/>
  <c r="AK141"/>
  <c r="AL140"/>
  <c r="AK140"/>
  <c r="AL138"/>
  <c r="AK138"/>
  <c r="AL137"/>
  <c r="AK137"/>
  <c r="AL136"/>
  <c r="AK136"/>
  <c r="AL135"/>
  <c r="AK135"/>
  <c r="AL134"/>
  <c r="AK134"/>
  <c r="AL129"/>
  <c r="AK129"/>
  <c r="AL128"/>
  <c r="AK128"/>
  <c r="AL127"/>
  <c r="AK127"/>
  <c r="AL125"/>
  <c r="AK125"/>
  <c r="AL123"/>
  <c r="AK123"/>
  <c r="AL122"/>
  <c r="AK122"/>
  <c r="AL118"/>
  <c r="AK118"/>
  <c r="AL117"/>
  <c r="AK117"/>
  <c r="AL116"/>
  <c r="AK116"/>
  <c r="AL115"/>
  <c r="AK115"/>
  <c r="AL114"/>
  <c r="AK114"/>
  <c r="AL113"/>
  <c r="AK113"/>
  <c r="AL110"/>
  <c r="AK110"/>
  <c r="AL109"/>
  <c r="AK109"/>
  <c r="AL106"/>
  <c r="AK106"/>
  <c r="AL103"/>
  <c r="AK103"/>
  <c r="AL102"/>
  <c r="AK102"/>
  <c r="AL101"/>
  <c r="AK101"/>
  <c r="AL100"/>
  <c r="AK100"/>
  <c r="AL99"/>
  <c r="AK99"/>
  <c r="AL96"/>
  <c r="AK96"/>
  <c r="AL95"/>
  <c r="AK95"/>
  <c r="AL94"/>
  <c r="AK94"/>
  <c r="AL91"/>
  <c r="AL93"/>
  <c r="AK93"/>
  <c r="AL90"/>
  <c r="AK90"/>
  <c r="AL88"/>
  <c r="AK88"/>
  <c r="AL87"/>
  <c r="AK87"/>
  <c r="AL86"/>
  <c r="AK86"/>
  <c r="AL85"/>
  <c r="AK85"/>
  <c r="AL84"/>
  <c r="AK84"/>
  <c r="AL83"/>
  <c r="AK83"/>
  <c r="AL81"/>
  <c r="AK81"/>
  <c r="AL78"/>
  <c r="AK78"/>
  <c r="AL77"/>
  <c r="AK77"/>
  <c r="AL76"/>
  <c r="AK76"/>
  <c r="AL75"/>
  <c r="AK75"/>
  <c r="AL74"/>
  <c r="AK74"/>
  <c r="AL73"/>
  <c r="AK73"/>
  <c r="AL68"/>
  <c r="AK68"/>
  <c r="AL66"/>
  <c r="AK66"/>
  <c r="AL65"/>
  <c r="AK65"/>
  <c r="AL63"/>
  <c r="AK63"/>
  <c r="AL60"/>
  <c r="AL53"/>
  <c r="AL59"/>
  <c r="AK59"/>
  <c r="AL58"/>
  <c r="AK58"/>
  <c r="AL55"/>
  <c r="AK55"/>
  <c r="AL52"/>
  <c r="AK52"/>
  <c r="AL50"/>
  <c r="AK50"/>
  <c r="AL46"/>
  <c r="AK46"/>
  <c r="AL45"/>
  <c r="AK45"/>
  <c r="AL44"/>
  <c r="AK44"/>
  <c r="AL43"/>
  <c r="AK43"/>
  <c r="AL40"/>
  <c r="AL37"/>
  <c r="AK37"/>
  <c r="AL35"/>
  <c r="AK35"/>
  <c r="AL34"/>
  <c r="AL33"/>
  <c r="AL30"/>
  <c r="AL31"/>
  <c r="AK31"/>
  <c r="AL26"/>
  <c r="AK26"/>
  <c r="AL25"/>
  <c r="AK25"/>
  <c r="AL24"/>
  <c r="AK24"/>
  <c r="AL22"/>
  <c r="AK22"/>
  <c r="AL17"/>
  <c r="AK17"/>
  <c r="AL16"/>
  <c r="AK16"/>
  <c r="AL15"/>
  <c r="AK15"/>
  <c r="AL14"/>
  <c r="AK14"/>
  <c r="AL13"/>
  <c r="AK13"/>
  <c r="AL12"/>
  <c r="AK12"/>
  <c r="AL11"/>
  <c r="AK11"/>
  <c r="AL10"/>
  <c r="AK10"/>
  <c r="AL9"/>
  <c r="AK9"/>
  <c r="AL8"/>
  <c r="AK8"/>
  <c r="AL7"/>
  <c r="AK7"/>
  <c r="AL4"/>
  <c r="AK4"/>
  <c r="AL3"/>
  <c r="AK3"/>
  <c r="K8" i="12"/>
  <c r="G5" i="26" l="1"/>
  <c r="G6" i="22"/>
  <c r="F6"/>
  <c r="J5" i="20"/>
  <c r="I5"/>
  <c r="H5"/>
  <c r="I5" i="25"/>
  <c r="H5"/>
  <c r="G5"/>
  <c r="I5" i="27"/>
  <c r="H5"/>
  <c r="G5"/>
  <c r="H5" i="23"/>
  <c r="G5"/>
  <c r="H5" i="24"/>
  <c r="G5"/>
  <c r="G5" i="28"/>
  <c r="H5"/>
  <c r="AK2" i="16"/>
  <c r="AN2" s="1"/>
  <c r="AG2"/>
  <c r="AL2" s="1"/>
  <c r="AO2" s="1"/>
  <c r="AF2"/>
  <c r="I41" i="34" l="1"/>
  <c r="I40"/>
  <c r="I39"/>
  <c r="I38"/>
  <c r="I37"/>
  <c r="I36"/>
  <c r="I35"/>
  <c r="I34"/>
  <c r="I33"/>
  <c r="I32"/>
  <c r="I31"/>
  <c r="I30"/>
  <c r="I29"/>
  <c r="I28"/>
  <c r="I27"/>
  <c r="I26"/>
  <c r="I25"/>
  <c r="I24"/>
  <c r="J23"/>
  <c r="I23"/>
  <c r="I22"/>
  <c r="I21"/>
  <c r="I20"/>
  <c r="I19"/>
  <c r="I18"/>
  <c r="I17"/>
  <c r="I16"/>
  <c r="I15"/>
  <c r="I14"/>
  <c r="I13"/>
  <c r="J12"/>
  <c r="I12"/>
  <c r="I11"/>
  <c r="I10"/>
  <c r="I9"/>
  <c r="I8"/>
  <c r="I7"/>
  <c r="I6"/>
  <c r="I5"/>
  <c r="Q4"/>
  <c r="O4"/>
  <c r="J4"/>
  <c r="Q3" s="1"/>
  <c r="I4"/>
  <c r="O3"/>
  <c r="I3"/>
  <c r="I2"/>
  <c r="D19" i="19"/>
  <c r="D6"/>
  <c r="S23" i="18"/>
  <c r="S4"/>
  <c r="S12"/>
  <c r="R31"/>
  <c r="R30"/>
  <c r="R41"/>
  <c r="R29"/>
  <c r="R28"/>
  <c r="R27"/>
  <c r="R26"/>
  <c r="R25"/>
  <c r="R24"/>
  <c r="R40"/>
  <c r="R39"/>
  <c r="R23"/>
  <c r="R22"/>
  <c r="R38"/>
  <c r="R21"/>
  <c r="R20"/>
  <c r="R37"/>
  <c r="R19"/>
  <c r="R18"/>
  <c r="R17"/>
  <c r="R16"/>
  <c r="R33"/>
  <c r="R32"/>
  <c r="R15"/>
  <c r="R14"/>
  <c r="R13"/>
  <c r="R12"/>
  <c r="R11"/>
  <c r="R10"/>
  <c r="R9"/>
  <c r="R8"/>
  <c r="R7"/>
  <c r="R6"/>
  <c r="R5"/>
  <c r="R36"/>
  <c r="R35"/>
  <c r="R4"/>
  <c r="R3"/>
  <c r="R2"/>
  <c r="R34"/>
  <c r="U2" i="29"/>
  <c r="U3"/>
  <c r="U4"/>
  <c r="Q3"/>
  <c r="Q2"/>
  <c r="Q4"/>
  <c r="V2"/>
  <c r="V3"/>
  <c r="V4"/>
  <c r="P2"/>
  <c r="R2"/>
  <c r="S2"/>
  <c r="T2"/>
  <c r="P3"/>
  <c r="R3"/>
  <c r="S3"/>
  <c r="T3"/>
  <c r="P4"/>
  <c r="R4"/>
  <c r="S4"/>
  <c r="T4"/>
  <c r="O4"/>
  <c r="O3"/>
  <c r="O2"/>
  <c r="H6" i="28"/>
  <c r="G6"/>
  <c r="H4"/>
  <c r="G4"/>
  <c r="H3"/>
  <c r="G3"/>
  <c r="H2"/>
  <c r="G2"/>
  <c r="I6" i="27"/>
  <c r="H6"/>
  <c r="G6"/>
  <c r="I4"/>
  <c r="H4"/>
  <c r="G4"/>
  <c r="I3"/>
  <c r="H3"/>
  <c r="G3"/>
  <c r="I2"/>
  <c r="H2"/>
  <c r="G2"/>
  <c r="H6" i="23"/>
  <c r="G6"/>
  <c r="H4"/>
  <c r="G4"/>
  <c r="H3"/>
  <c r="G3"/>
  <c r="H2"/>
  <c r="G2"/>
  <c r="H5" i="26"/>
  <c r="H2"/>
  <c r="G6"/>
  <c r="H6" s="1"/>
  <c r="G4"/>
  <c r="H4" s="1"/>
  <c r="G3"/>
  <c r="H3" s="1"/>
  <c r="G2"/>
  <c r="I2" i="25"/>
  <c r="I3"/>
  <c r="I4"/>
  <c r="I6"/>
  <c r="H6"/>
  <c r="G6"/>
  <c r="H4"/>
  <c r="G4"/>
  <c r="H3"/>
  <c r="G3"/>
  <c r="H2"/>
  <c r="G2"/>
  <c r="H6" i="24"/>
  <c r="G6"/>
  <c r="H4"/>
  <c r="G4"/>
  <c r="H3"/>
  <c r="G3"/>
  <c r="H2"/>
  <c r="G2"/>
  <c r="G5" i="22"/>
  <c r="F5"/>
  <c r="G4"/>
  <c r="F4"/>
  <c r="G3"/>
  <c r="F3"/>
  <c r="I4" i="20"/>
  <c r="J4"/>
  <c r="H4"/>
  <c r="I3"/>
  <c r="J3"/>
  <c r="H3"/>
  <c r="I2"/>
  <c r="J2"/>
  <c r="H2"/>
  <c r="G15" i="19"/>
  <c r="H15"/>
  <c r="G16"/>
  <c r="H16"/>
  <c r="G17"/>
  <c r="H17"/>
  <c r="G18"/>
  <c r="H18"/>
  <c r="H14"/>
  <c r="G3"/>
  <c r="H3"/>
  <c r="G4"/>
  <c r="H4"/>
  <c r="H5"/>
  <c r="H2"/>
  <c r="G2"/>
  <c r="C18"/>
  <c r="C17"/>
  <c r="C16"/>
  <c r="C15"/>
  <c r="C14"/>
  <c r="G14" s="1"/>
  <c r="C3"/>
  <c r="C4"/>
  <c r="C5"/>
  <c r="G5" s="1"/>
  <c r="C2"/>
  <c r="F2"/>
  <c r="I2"/>
  <c r="F3"/>
  <c r="I3"/>
  <c r="F4"/>
  <c r="I4"/>
  <c r="F5"/>
  <c r="I5" s="1"/>
  <c r="F14"/>
  <c r="I14"/>
  <c r="F15"/>
  <c r="I15"/>
  <c r="F16"/>
  <c r="I16"/>
  <c r="F17"/>
  <c r="I17" s="1"/>
  <c r="F18"/>
  <c r="I18"/>
  <c r="J7" i="12"/>
  <c r="J8"/>
  <c r="J9"/>
  <c r="J10"/>
  <c r="J11"/>
  <c r="J12"/>
  <c r="J13"/>
  <c r="J14"/>
  <c r="J15"/>
  <c r="J16"/>
  <c r="J17"/>
  <c r="J18"/>
  <c r="J20"/>
  <c r="J21"/>
  <c r="J22"/>
  <c r="J23"/>
  <c r="J24"/>
  <c r="J25"/>
  <c r="J26"/>
  <c r="J27"/>
  <c r="J28"/>
  <c r="J29"/>
  <c r="J30"/>
  <c r="J31"/>
  <c r="J32"/>
  <c r="J33"/>
  <c r="J34"/>
  <c r="J35"/>
  <c r="J36"/>
  <c r="J37"/>
  <c r="J38"/>
  <c r="J39"/>
  <c r="J40"/>
  <c r="J41"/>
  <c r="J42"/>
  <c r="J43"/>
  <c r="J44"/>
  <c r="J6"/>
  <c r="J5"/>
  <c r="M83" i="14"/>
  <c r="M86"/>
  <c r="M85"/>
  <c r="M84"/>
  <c r="M82"/>
  <c r="M81"/>
  <c r="M80"/>
  <c r="M79"/>
  <c r="M78"/>
  <c r="M77"/>
  <c r="M76"/>
  <c r="M75"/>
  <c r="M74"/>
  <c r="M73"/>
  <c r="M72"/>
  <c r="M71"/>
  <c r="M70"/>
  <c r="M69"/>
  <c r="M68"/>
  <c r="M67"/>
  <c r="M66"/>
  <c r="M65"/>
  <c r="M64"/>
  <c r="M63"/>
  <c r="M62"/>
  <c r="M61"/>
  <c r="M60"/>
  <c r="M59"/>
  <c r="M58"/>
  <c r="M57"/>
  <c r="M56"/>
  <c r="M55"/>
  <c r="M54"/>
  <c r="M53"/>
  <c r="M52"/>
  <c r="M51"/>
  <c r="M50"/>
  <c r="M49"/>
  <c r="M48"/>
  <c r="M47"/>
  <c r="X131" i="12"/>
  <c r="W131"/>
  <c r="V131"/>
  <c r="U131"/>
  <c r="R168"/>
  <c r="R167"/>
  <c r="R166"/>
  <c r="R165"/>
  <c r="R164"/>
  <c r="R163"/>
  <c r="R162"/>
  <c r="R160"/>
  <c r="R159"/>
  <c r="R158"/>
  <c r="R157"/>
  <c r="R156"/>
  <c r="R154"/>
  <c r="R153"/>
  <c r="R152"/>
  <c r="R151"/>
  <c r="R150"/>
  <c r="R149"/>
  <c r="R148"/>
  <c r="R147"/>
  <c r="R145"/>
  <c r="R144"/>
  <c r="R143"/>
  <c r="R142"/>
  <c r="V107"/>
  <c r="W107" s="1"/>
  <c r="V105"/>
  <c r="W105" s="1"/>
  <c r="V103"/>
  <c r="W103" s="1"/>
  <c r="V101"/>
  <c r="W101" s="1"/>
  <c r="V99"/>
  <c r="W99" s="1"/>
  <c r="V97"/>
  <c r="W97" s="1"/>
  <c r="V109"/>
  <c r="W109" s="1"/>
  <c r="V108"/>
  <c r="W108" s="1"/>
  <c r="V106"/>
  <c r="W106" s="1"/>
  <c r="V104"/>
  <c r="W104" s="1"/>
  <c r="V102"/>
  <c r="W102" s="1"/>
  <c r="V100"/>
  <c r="W100" s="1"/>
  <c r="V98"/>
  <c r="W98" s="1"/>
  <c r="V95"/>
  <c r="W95" s="1"/>
  <c r="V96"/>
  <c r="W96" s="1"/>
  <c r="U109"/>
  <c r="U108"/>
  <c r="U107"/>
  <c r="U106"/>
  <c r="U105"/>
  <c r="U104"/>
  <c r="U103"/>
  <c r="U102"/>
  <c r="U101"/>
  <c r="U100"/>
  <c r="U99"/>
  <c r="U98"/>
  <c r="U97"/>
  <c r="U96"/>
  <c r="V29"/>
  <c r="U29"/>
  <c r="T29"/>
  <c r="V28"/>
  <c r="U28"/>
  <c r="T28"/>
  <c r="V27"/>
  <c r="U27"/>
  <c r="T27"/>
  <c r="V26"/>
  <c r="U26"/>
  <c r="T26"/>
  <c r="V25"/>
  <c r="U25"/>
  <c r="T25"/>
  <c r="V24"/>
  <c r="U24"/>
  <c r="T24"/>
  <c r="V23"/>
  <c r="U23"/>
  <c r="T23"/>
  <c r="V22"/>
  <c r="U22"/>
  <c r="T22"/>
  <c r="V21"/>
  <c r="U21"/>
  <c r="T21"/>
  <c r="V20"/>
  <c r="U20"/>
  <c r="T20"/>
  <c r="V19"/>
  <c r="U19"/>
  <c r="T19"/>
  <c r="V18"/>
  <c r="U18"/>
  <c r="T18"/>
  <c r="V17"/>
  <c r="U17"/>
  <c r="T17"/>
  <c r="V16"/>
  <c r="U16"/>
  <c r="T16"/>
  <c r="V15"/>
  <c r="U15"/>
  <c r="T15"/>
  <c r="V14"/>
  <c r="U14"/>
  <c r="T14"/>
  <c r="V13"/>
  <c r="U13"/>
  <c r="T13"/>
  <c r="V12"/>
  <c r="U12"/>
  <c r="T12"/>
  <c r="V11"/>
  <c r="U11"/>
  <c r="T11"/>
  <c r="V10"/>
  <c r="U10"/>
  <c r="T10"/>
  <c r="V9"/>
  <c r="U9"/>
  <c r="T9"/>
  <c r="V8"/>
  <c r="U8"/>
  <c r="T8"/>
  <c r="V7"/>
  <c r="U7"/>
  <c r="T7"/>
  <c r="V6"/>
  <c r="U6"/>
  <c r="T6"/>
  <c r="V5"/>
  <c r="U5"/>
  <c r="T5"/>
  <c r="V4"/>
  <c r="U4"/>
  <c r="T4"/>
  <c r="V3"/>
  <c r="U3"/>
  <c r="T3"/>
  <c r="AO65" i="6"/>
  <c r="AF65"/>
  <c r="AI65"/>
  <c r="AI86"/>
  <c r="AI100"/>
  <c r="AI99"/>
  <c r="AI98"/>
  <c r="AI97"/>
  <c r="AI96"/>
  <c r="AI95"/>
  <c r="AI94"/>
  <c r="AI93"/>
  <c r="AI92"/>
  <c r="AI91"/>
  <c r="AI90"/>
  <c r="AI89"/>
  <c r="AI88"/>
  <c r="AI87"/>
  <c r="AI85"/>
  <c r="AI84"/>
  <c r="AI83"/>
  <c r="AI82"/>
  <c r="AI81"/>
  <c r="AI62"/>
  <c r="AI80"/>
  <c r="AI79"/>
  <c r="AI78"/>
  <c r="AI77"/>
  <c r="AI76"/>
  <c r="AI75"/>
  <c r="AI74"/>
  <c r="AI73"/>
  <c r="AI72"/>
  <c r="AI71"/>
  <c r="AI70"/>
  <c r="AI69"/>
  <c r="AI68"/>
  <c r="AI67"/>
  <c r="AI66"/>
  <c r="AI64"/>
  <c r="AI63"/>
  <c r="AI61"/>
  <c r="AI60"/>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4"/>
  <c r="AF63"/>
  <c r="AF62"/>
  <c r="AF61"/>
  <c r="AF60"/>
  <c r="AD80"/>
  <c r="AD79"/>
  <c r="AD78"/>
  <c r="AD77"/>
  <c r="AD76"/>
  <c r="AD75"/>
  <c r="AD74"/>
  <c r="AD73"/>
  <c r="AD72"/>
  <c r="AD71"/>
  <c r="AD70"/>
  <c r="AD69"/>
  <c r="AD68"/>
  <c r="AD67"/>
  <c r="AD66"/>
  <c r="AD65"/>
  <c r="AD64"/>
  <c r="AD63"/>
  <c r="AD62"/>
  <c r="AD60"/>
  <c r="AD61"/>
  <c r="AD100"/>
  <c r="AD99"/>
  <c r="AD98"/>
  <c r="AD97"/>
  <c r="AD96"/>
  <c r="AD95"/>
  <c r="AD94"/>
  <c r="AD93"/>
  <c r="AD92"/>
  <c r="AD91"/>
  <c r="AD90"/>
  <c r="AD89"/>
  <c r="AD88"/>
  <c r="AD87"/>
  <c r="AD86"/>
  <c r="AD85"/>
  <c r="AD84"/>
  <c r="AD83"/>
  <c r="AD82"/>
  <c r="AD81"/>
  <c r="AA99"/>
  <c r="AA98"/>
  <c r="AA97"/>
  <c r="AA96"/>
  <c r="AA95"/>
  <c r="AA94"/>
  <c r="AA93"/>
  <c r="AA92"/>
  <c r="AA91"/>
  <c r="AA90"/>
  <c r="AA89"/>
  <c r="AA88"/>
  <c r="AA87"/>
  <c r="AA86"/>
  <c r="AA85"/>
  <c r="AA84"/>
  <c r="AA83"/>
  <c r="AA82"/>
  <c r="AA81"/>
  <c r="AA100"/>
  <c r="P55"/>
  <c r="N4" i="34" l="1"/>
  <c r="N3"/>
</calcChain>
</file>

<file path=xl/comments1.xml><?xml version="1.0" encoding="utf-8"?>
<comments xmlns="http://schemas.openxmlformats.org/spreadsheetml/2006/main">
  <authors>
    <author>llaeven</author>
  </authors>
  <commentList>
    <comment ref="AA35" authorId="0">
      <text>
        <r>
          <rPr>
            <b/>
            <sz val="9"/>
            <color indexed="81"/>
            <rFont val="Tahoma"/>
            <family val="2"/>
          </rPr>
          <t>llaeven:</t>
        </r>
        <r>
          <rPr>
            <sz val="9"/>
            <color indexed="81"/>
            <rFont val="Tahoma"/>
            <family val="2"/>
          </rPr>
          <t xml:space="preserve">
Equivalent to a maximum of 1827360 pesos.</t>
        </r>
      </text>
    </comment>
    <comment ref="AB35" authorId="0">
      <text>
        <r>
          <rPr>
            <b/>
            <sz val="9"/>
            <color indexed="81"/>
            <rFont val="Tahoma"/>
            <family val="2"/>
          </rPr>
          <t>llaeven:</t>
        </r>
        <r>
          <rPr>
            <sz val="9"/>
            <color indexed="81"/>
            <rFont val="Tahoma"/>
            <family val="2"/>
          </rPr>
          <t xml:space="preserve">
Equivalent to a maximum of 2317199 pesos.</t>
        </r>
      </text>
    </comment>
    <comment ref="AC35" authorId="0">
      <text>
        <r>
          <rPr>
            <b/>
            <sz val="9"/>
            <color indexed="81"/>
            <rFont val="Tahoma"/>
            <family val="2"/>
          </rPr>
          <t>llaeven:</t>
        </r>
        <r>
          <rPr>
            <sz val="9"/>
            <color indexed="81"/>
            <rFont val="Tahoma"/>
            <family val="2"/>
          </rPr>
          <t xml:space="preserve">
Equivalent to a maximum of 2466801 pesos.</t>
        </r>
      </text>
    </comment>
    <comment ref="AC43" authorId="0">
      <text>
        <r>
          <rPr>
            <b/>
            <sz val="9"/>
            <color indexed="81"/>
            <rFont val="Tahoma"/>
            <charset val="1"/>
          </rPr>
          <t>llaeven:</t>
        </r>
        <r>
          <rPr>
            <sz val="9"/>
            <color indexed="81"/>
            <rFont val="Tahoma"/>
            <charset val="1"/>
          </rPr>
          <t xml:space="preserve">
Deposit insurance coverage increased from HKN400,000 to EUR100,000 on July 1, 2013 when Croatia joined the EU.</t>
        </r>
      </text>
    </comment>
    <comment ref="AA73" authorId="0">
      <text>
        <r>
          <rPr>
            <b/>
            <sz val="9"/>
            <color indexed="81"/>
            <rFont val="Tahoma"/>
            <charset val="1"/>
          </rPr>
          <t>llaeven:</t>
        </r>
        <r>
          <rPr>
            <sz val="9"/>
            <color indexed="81"/>
            <rFont val="Tahoma"/>
            <charset val="1"/>
          </rPr>
          <t xml:space="preserve">
A blanket guarantee on deposits was in place from 1999 until September 2003. It was reduced to 50% coverage in September 2003 and phased out in September 2004.</t>
        </r>
      </text>
    </comment>
    <comment ref="AN81" authorId="0">
      <text>
        <r>
          <rPr>
            <b/>
            <sz val="9"/>
            <color indexed="81"/>
            <rFont val="Tahoma"/>
            <family val="2"/>
          </rPr>
          <t>llaeven:</t>
        </r>
        <r>
          <rPr>
            <sz val="9"/>
            <color indexed="81"/>
            <rFont val="Tahoma"/>
            <family val="2"/>
          </rPr>
          <t xml:space="preserve">
Blanket guarantee expired on Sept 29, 2010. The Eligible Liabilities Guarantee Scheme, which applied to 7 major Irish credit institutions holding most of deposits, was in place until March 28, 2013.</t>
        </r>
      </text>
    </comment>
    <comment ref="AI91" authorId="0">
      <text>
        <r>
          <rPr>
            <b/>
            <sz val="9"/>
            <color indexed="81"/>
            <rFont val="Tahoma"/>
            <family val="2"/>
          </rPr>
          <t>llaeven:</t>
        </r>
        <r>
          <rPr>
            <sz val="9"/>
            <color indexed="81"/>
            <rFont val="Tahoma"/>
            <family val="2"/>
          </rPr>
          <t xml:space="preserve">
2012 value.</t>
        </r>
      </text>
    </comment>
    <comment ref="AH100" authorId="0">
      <text>
        <r>
          <rPr>
            <b/>
            <sz val="9"/>
            <color indexed="81"/>
            <rFont val="Tahoma"/>
            <family val="2"/>
          </rPr>
          <t>llaeven:</t>
        </r>
        <r>
          <rPr>
            <sz val="9"/>
            <color indexed="81"/>
            <rFont val="Tahoma"/>
            <family val="2"/>
          </rPr>
          <t xml:space="preserve">
2009 value.</t>
        </r>
      </text>
    </comment>
    <comment ref="AI100" authorId="0">
      <text>
        <r>
          <rPr>
            <b/>
            <sz val="9"/>
            <color indexed="81"/>
            <rFont val="Tahoma"/>
            <family val="2"/>
          </rPr>
          <t>llaeven:</t>
        </r>
        <r>
          <rPr>
            <sz val="9"/>
            <color indexed="81"/>
            <rFont val="Tahoma"/>
            <family val="2"/>
          </rPr>
          <t xml:space="preserve">
2009 value.</t>
        </r>
      </text>
    </comment>
    <comment ref="I111" authorId="0">
      <text>
        <r>
          <rPr>
            <b/>
            <sz val="9"/>
            <color indexed="81"/>
            <rFont val="Tahoma"/>
            <charset val="1"/>
          </rPr>
          <t>llaeven:</t>
        </r>
        <r>
          <rPr>
            <sz val="9"/>
            <color indexed="81"/>
            <rFont val="Tahoma"/>
            <charset val="1"/>
          </rPr>
          <t xml:space="preserve">
A deposit guarantee fund (Fonds de Garantie des Dépôts) exists on the basis of the deposit guarantee law of 2008 but has not become operational yet as of end 2013.</t>
        </r>
      </text>
    </comment>
    <comment ref="AA113" authorId="0">
      <text>
        <r>
          <rPr>
            <b/>
            <sz val="9"/>
            <color indexed="81"/>
            <rFont val="Tahoma"/>
            <family val="2"/>
          </rPr>
          <t>llaeven:</t>
        </r>
        <r>
          <rPr>
            <sz val="9"/>
            <color indexed="81"/>
            <rFont val="Tahoma"/>
            <family val="2"/>
          </rPr>
          <t xml:space="preserve">
Equivalent to 33,520,000 pesos.</t>
        </r>
      </text>
    </comment>
    <comment ref="AB113" authorId="0">
      <text>
        <r>
          <rPr>
            <b/>
            <sz val="9"/>
            <color indexed="81"/>
            <rFont val="Tahoma"/>
            <family val="2"/>
          </rPr>
          <t>llaeven:</t>
        </r>
        <r>
          <rPr>
            <sz val="9"/>
            <color indexed="81"/>
            <rFont val="Tahoma"/>
            <family val="2"/>
          </rPr>
          <t xml:space="preserve">
Equivalent to 2,023,492.40 pesos.</t>
        </r>
      </text>
    </comment>
    <comment ref="AC113" authorId="0">
      <text>
        <r>
          <rPr>
            <b/>
            <sz val="9"/>
            <color indexed="81"/>
            <rFont val="Tahoma"/>
            <family val="2"/>
          </rPr>
          <t>llaeven:</t>
        </r>
        <r>
          <rPr>
            <sz val="9"/>
            <color indexed="81"/>
            <rFont val="Tahoma"/>
            <family val="2"/>
          </rPr>
          <t xml:space="preserve">
Equivalent to 2,023,492.40 pesos.</t>
        </r>
      </text>
    </comment>
    <comment ref="AN116" authorId="0">
      <text>
        <r>
          <rPr>
            <b/>
            <sz val="9"/>
            <color indexed="81"/>
            <rFont val="Tahoma"/>
            <charset val="1"/>
          </rPr>
          <t>llaeven:</t>
        </r>
        <r>
          <rPr>
            <sz val="9"/>
            <color indexed="81"/>
            <rFont val="Tahoma"/>
            <charset val="1"/>
          </rPr>
          <t xml:space="preserve">
Blanket guarantee on deposits expired on November 2012.</t>
        </r>
      </text>
    </comment>
    <comment ref="F130" authorId="0">
      <text>
        <r>
          <rPr>
            <b/>
            <sz val="9"/>
            <color indexed="81"/>
            <rFont val="Tahoma"/>
            <charset val="1"/>
          </rPr>
          <t>llaeven:</t>
        </r>
        <r>
          <rPr>
            <sz val="9"/>
            <color indexed="81"/>
            <rFont val="Tahoma"/>
            <charset val="1"/>
          </rPr>
          <t xml:space="preserve">
A draft deposit insurance law exists and is expected to pass parliament in 2014.</t>
        </r>
      </text>
    </comment>
    <comment ref="AA134" authorId="0">
      <text>
        <r>
          <rPr>
            <b/>
            <sz val="9"/>
            <color indexed="81"/>
            <rFont val="Tahoma"/>
            <charset val="1"/>
          </rPr>
          <t>llaeven:</t>
        </r>
        <r>
          <rPr>
            <sz val="9"/>
            <color indexed="81"/>
            <rFont val="Tahoma"/>
            <charset val="1"/>
          </rPr>
          <t xml:space="preserve">
Equivalent of 75 times monthly minimum wage.</t>
        </r>
      </text>
    </comment>
    <comment ref="AB134" authorId="0">
      <text>
        <r>
          <rPr>
            <b/>
            <sz val="9"/>
            <color indexed="81"/>
            <rFont val="Tahoma"/>
            <charset val="1"/>
          </rPr>
          <t>llaeven:</t>
        </r>
        <r>
          <rPr>
            <sz val="9"/>
            <color indexed="81"/>
            <rFont val="Tahoma"/>
            <charset val="1"/>
          </rPr>
          <t xml:space="preserve">
Equivalent of 75 times monthly minimum wage.</t>
        </r>
      </text>
    </comment>
    <comment ref="AC134" authorId="0">
      <text>
        <r>
          <rPr>
            <b/>
            <sz val="9"/>
            <color indexed="81"/>
            <rFont val="Tahoma"/>
            <charset val="1"/>
          </rPr>
          <t>llaeven:</t>
        </r>
        <r>
          <rPr>
            <sz val="9"/>
            <color indexed="81"/>
            <rFont val="Tahoma"/>
            <charset val="1"/>
          </rPr>
          <t xml:space="preserve">
Equivalent of 75 times minimum monthly wage.</t>
        </r>
      </text>
    </comment>
    <comment ref="AC135" authorId="0">
      <text>
        <r>
          <rPr>
            <b/>
            <sz val="9"/>
            <color indexed="81"/>
            <rFont val="Tahoma"/>
            <family val="2"/>
          </rPr>
          <t>llaeven:</t>
        </r>
        <r>
          <rPr>
            <sz val="9"/>
            <color indexed="81"/>
            <rFont val="Tahoma"/>
            <family val="2"/>
          </rPr>
          <t xml:space="preserve">
Equivalent of 62000 FSD.</t>
        </r>
      </text>
    </comment>
    <comment ref="AC184" authorId="0">
      <text>
        <r>
          <rPr>
            <b/>
            <sz val="9"/>
            <color indexed="81"/>
            <rFont val="Tahoma"/>
            <charset val="1"/>
          </rPr>
          <t>llaeven:</t>
        </r>
        <r>
          <rPr>
            <sz val="9"/>
            <color indexed="81"/>
            <rFont val="Tahoma"/>
            <charset val="1"/>
          </rPr>
          <t xml:space="preserve">
Equivalent of 250,000 UI for domestic currency deposits; US$ 2500 for foreign currency deposits.</t>
        </r>
      </text>
    </comment>
    <comment ref="AA185" authorId="0">
      <text>
        <r>
          <rPr>
            <b/>
            <sz val="9"/>
            <color indexed="81"/>
            <rFont val="Tahoma"/>
            <charset val="1"/>
          </rPr>
          <t>llaeven:</t>
        </r>
        <r>
          <rPr>
            <sz val="9"/>
            <color indexed="81"/>
            <rFont val="Tahoma"/>
            <charset val="1"/>
          </rPr>
          <t xml:space="preserve">
Equivalent of 250 times minimum wage (which equals UZS5,440.</t>
        </r>
      </text>
    </comment>
    <comment ref="AB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C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F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G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K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L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N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 ref="AO185" authorId="0">
      <text>
        <r>
          <rPr>
            <b/>
            <sz val="9"/>
            <color indexed="81"/>
            <rFont val="Tahoma"/>
            <charset val="1"/>
          </rPr>
          <t>llaeven:</t>
        </r>
        <r>
          <rPr>
            <sz val="9"/>
            <color indexed="81"/>
            <rFont val="Tahoma"/>
            <charset val="1"/>
          </rPr>
          <t xml:space="preserve">
Full protection of all commercial bank deposits of Uzbek citizens by presidential decree on November 28, 2008. Guarantee replaces statutory limit of 250 times the minimum wage. Full guarantee still in place.</t>
        </r>
      </text>
    </comment>
  </commentList>
</comments>
</file>

<file path=xl/comments2.xml><?xml version="1.0" encoding="utf-8"?>
<comments xmlns="http://schemas.openxmlformats.org/spreadsheetml/2006/main">
  <authors>
    <author>llaeven</author>
  </authors>
  <commentList>
    <comment ref="Q1" authorId="0">
      <text>
        <r>
          <rPr>
            <b/>
            <sz val="9"/>
            <color indexed="81"/>
            <rFont val="Tahoma"/>
            <charset val="1"/>
          </rPr>
          <t>llaeven:</t>
        </r>
        <r>
          <rPr>
            <sz val="9"/>
            <color indexed="81"/>
            <rFont val="Tahoma"/>
            <charset val="1"/>
          </rPr>
          <t xml:space="preserve">
Based on principal component analysis of standardized deisgn feature variables in columns C to P (using first 6 principal components for which egenvalues exceed 1).</t>
        </r>
      </text>
    </comment>
    <comment ref="C177" authorId="0">
      <text>
        <r>
          <rPr>
            <b/>
            <sz val="9"/>
            <color indexed="81"/>
            <rFont val="Tahoma"/>
            <charset val="1"/>
          </rPr>
          <t>llaeven:</t>
        </r>
        <r>
          <rPr>
            <sz val="9"/>
            <color indexed="81"/>
            <rFont val="Tahoma"/>
            <charset val="1"/>
          </rPr>
          <t xml:space="preserve">
Unlimited coverage; replace with maximum in sample</t>
        </r>
      </text>
    </comment>
    <comment ref="C185" authorId="0">
      <text>
        <r>
          <rPr>
            <b/>
            <sz val="9"/>
            <color indexed="81"/>
            <rFont val="Tahoma"/>
            <charset val="1"/>
          </rPr>
          <t>llaeven:</t>
        </r>
        <r>
          <rPr>
            <sz val="9"/>
            <color indexed="81"/>
            <rFont val="Tahoma"/>
            <charset val="1"/>
          </rPr>
          <t xml:space="preserve">
Unlimited coverage; replace with maximum in sample</t>
        </r>
      </text>
    </comment>
  </commentList>
</comments>
</file>

<file path=xl/comments3.xml><?xml version="1.0" encoding="utf-8"?>
<comments xmlns="http://schemas.openxmlformats.org/spreadsheetml/2006/main">
  <authors>
    <author>llaeven</author>
  </authors>
  <commentList>
    <comment ref="D110" authorId="0">
      <text>
        <r>
          <rPr>
            <b/>
            <sz val="9"/>
            <color indexed="81"/>
            <rFont val="Tahoma"/>
            <charset val="1"/>
          </rPr>
          <t>llaeven:</t>
        </r>
        <r>
          <rPr>
            <sz val="9"/>
            <color indexed="81"/>
            <rFont val="Tahoma"/>
            <charset val="1"/>
          </rPr>
          <t xml:space="preserve">
Value is 26846 but excluded from chart.</t>
        </r>
      </text>
    </comment>
  </commentList>
</comments>
</file>

<file path=xl/comments4.xml><?xml version="1.0" encoding="utf-8"?>
<comments xmlns="http://schemas.openxmlformats.org/spreadsheetml/2006/main">
  <authors>
    <author>llaeven</author>
  </authors>
  <commentList>
    <comment ref="J31" authorId="0">
      <text>
        <r>
          <rPr>
            <b/>
            <sz val="9"/>
            <color indexed="81"/>
            <rFont val="Tahoma"/>
            <family val="2"/>
          </rPr>
          <t>llaeven:</t>
        </r>
        <r>
          <rPr>
            <sz val="9"/>
            <color indexed="81"/>
            <rFont val="Tahoma"/>
            <family val="2"/>
          </rPr>
          <t xml:space="preserve">
Set to zero (from -0.12)</t>
        </r>
      </text>
    </comment>
  </commentList>
</comments>
</file>

<file path=xl/comments5.xml><?xml version="1.0" encoding="utf-8"?>
<comments xmlns="http://schemas.openxmlformats.org/spreadsheetml/2006/main">
  <authors>
    <author>llaeven</author>
  </authors>
  <commentList>
    <comment ref="S31" authorId="0">
      <text>
        <r>
          <rPr>
            <b/>
            <sz val="9"/>
            <color indexed="81"/>
            <rFont val="Tahoma"/>
            <family val="2"/>
          </rPr>
          <t>llaeven:</t>
        </r>
        <r>
          <rPr>
            <sz val="9"/>
            <color indexed="81"/>
            <rFont val="Tahoma"/>
            <family val="2"/>
          </rPr>
          <t xml:space="preserve">
Set to zero (from -0.12)</t>
        </r>
      </text>
    </comment>
  </commentList>
</comments>
</file>

<file path=xl/comments6.xml><?xml version="1.0" encoding="utf-8"?>
<comments xmlns="http://schemas.openxmlformats.org/spreadsheetml/2006/main">
  <authors>
    <author>llaeven</author>
  </authors>
  <commentList>
    <comment ref="B1" authorId="0">
      <text>
        <r>
          <rPr>
            <b/>
            <sz val="9"/>
            <color indexed="81"/>
            <rFont val="Tahoma"/>
            <charset val="1"/>
          </rPr>
          <t>llaeven:</t>
        </r>
        <r>
          <rPr>
            <sz val="9"/>
            <color indexed="81"/>
            <rFont val="Tahoma"/>
            <charset val="1"/>
          </rPr>
          <t xml:space="preserve">
moralh_index, based on principal component analysis of standardized deisgn feature variables in columns C to S (using first 7 principal components for which egenvalues exceed 1).</t>
        </r>
      </text>
    </comment>
    <comment ref="E1" authorId="0">
      <text>
        <r>
          <rPr>
            <b/>
            <sz val="9"/>
            <color indexed="81"/>
            <rFont val="Tahoma"/>
            <charset val="1"/>
          </rPr>
          <t>llaeven:</t>
        </r>
        <r>
          <rPr>
            <sz val="9"/>
            <color indexed="81"/>
            <rFont val="Tahoma"/>
            <charset val="1"/>
          </rPr>
          <t xml:space="preserve">
moralh_index, based on principal component analysis of standardized deisgn feature variables in columns C to S (using first 7 principal components for which egenvalues exceed 1).</t>
        </r>
      </text>
    </comment>
    <comment ref="A112" authorId="0">
      <text>
        <r>
          <rPr>
            <b/>
            <sz val="9"/>
            <color indexed="81"/>
            <rFont val="Tahoma"/>
            <charset val="1"/>
          </rPr>
          <t>llaeven:</t>
        </r>
        <r>
          <rPr>
            <sz val="9"/>
            <color indexed="81"/>
            <rFont val="Tahoma"/>
            <charset val="1"/>
          </rPr>
          <t xml:space="preserve">
Exclude because part of FDIC</t>
        </r>
      </text>
    </comment>
    <comment ref="A113" authorId="0">
      <text>
        <r>
          <rPr>
            <b/>
            <sz val="9"/>
            <color indexed="81"/>
            <rFont val="Tahoma"/>
            <charset val="1"/>
          </rPr>
          <t>llaeven:</t>
        </r>
        <r>
          <rPr>
            <sz val="9"/>
            <color indexed="81"/>
            <rFont val="Tahoma"/>
            <charset val="1"/>
          </rPr>
          <t xml:space="preserve">
Exclude because part of FDIC</t>
        </r>
      </text>
    </comment>
  </commentList>
</comments>
</file>

<file path=xl/sharedStrings.xml><?xml version="1.0" encoding="utf-8"?>
<sst xmlns="http://schemas.openxmlformats.org/spreadsheetml/2006/main" count="9701" uniqueCount="1658">
  <si>
    <t>country</t>
  </si>
  <si>
    <t>Albania</t>
  </si>
  <si>
    <t>Algeria</t>
  </si>
  <si>
    <t>Argentina</t>
  </si>
  <si>
    <t>Austria</t>
  </si>
  <si>
    <t>Bahamas, The</t>
  </si>
  <si>
    <t>Bahrain, Kingdom of</t>
  </si>
  <si>
    <t>Bangladesh</t>
  </si>
  <si>
    <t>Belarus</t>
  </si>
  <si>
    <t>Belgium</t>
  </si>
  <si>
    <t>Bosnia &amp; Herzegovina</t>
  </si>
  <si>
    <t>Brazil</t>
  </si>
  <si>
    <t>Bulgaria</t>
  </si>
  <si>
    <t>Canada</t>
  </si>
  <si>
    <t>Chile</t>
  </si>
  <si>
    <t>Colombia</t>
  </si>
  <si>
    <t>Croatia</t>
  </si>
  <si>
    <t>Cyprus</t>
  </si>
  <si>
    <t>Czech Republic</t>
  </si>
  <si>
    <t>Denmark</t>
  </si>
  <si>
    <t>Dominican Republic</t>
  </si>
  <si>
    <t>Ecuador</t>
  </si>
  <si>
    <t>El Salvador</t>
  </si>
  <si>
    <t>Estonia</t>
  </si>
  <si>
    <t>Finland</t>
  </si>
  <si>
    <t>France</t>
  </si>
  <si>
    <t>Germany</t>
  </si>
  <si>
    <t>Greece</t>
  </si>
  <si>
    <t>Guatemala</t>
  </si>
  <si>
    <t>Honduras</t>
  </si>
  <si>
    <t>Hungary</t>
  </si>
  <si>
    <t>Iceland</t>
  </si>
  <si>
    <t>India</t>
  </si>
  <si>
    <t>Indonesia</t>
  </si>
  <si>
    <t>Ireland</t>
  </si>
  <si>
    <t>Italy</t>
  </si>
  <si>
    <t>Jamaica</t>
  </si>
  <si>
    <t>Japan</t>
  </si>
  <si>
    <t>Jordan</t>
  </si>
  <si>
    <t>Kazakhstan</t>
  </si>
  <si>
    <t>Kenya</t>
  </si>
  <si>
    <t>Korea</t>
  </si>
  <si>
    <t>Latvia</t>
  </si>
  <si>
    <t>Lebanon</t>
  </si>
  <si>
    <t>Lithuania</t>
  </si>
  <si>
    <t>Luxembourg</t>
  </si>
  <si>
    <t>Macedonia, FYR</t>
  </si>
  <si>
    <t>Malaysia</t>
  </si>
  <si>
    <t>Malta</t>
  </si>
  <si>
    <t>Mexico</t>
  </si>
  <si>
    <t>Montenegro, Rep. of</t>
  </si>
  <si>
    <t>Netherlands</t>
  </si>
  <si>
    <t>Nicaragua</t>
  </si>
  <si>
    <t>Nigeria</t>
  </si>
  <si>
    <t>Norway</t>
  </si>
  <si>
    <t>Oman</t>
  </si>
  <si>
    <t>Paraguay</t>
  </si>
  <si>
    <t>Peru</t>
  </si>
  <si>
    <t>Philippines</t>
  </si>
  <si>
    <t>Poland</t>
  </si>
  <si>
    <t>Portugal</t>
  </si>
  <si>
    <t>Romania</t>
  </si>
  <si>
    <t>Russia</t>
  </si>
  <si>
    <t>Serbia, Republic of</t>
  </si>
  <si>
    <t>Slovak Republic</t>
  </si>
  <si>
    <t>Slovenia</t>
  </si>
  <si>
    <t>Spain</t>
  </si>
  <si>
    <t>Sudan</t>
  </si>
  <si>
    <t>Sweden</t>
  </si>
  <si>
    <t>Switzerland</t>
  </si>
  <si>
    <t>Tanzania</t>
  </si>
  <si>
    <t>Trinidad and Tobago</t>
  </si>
  <si>
    <t>Turkey</t>
  </si>
  <si>
    <t>Uganda</t>
  </si>
  <si>
    <t>Ukraine</t>
  </si>
  <si>
    <t>United Kingdom</t>
  </si>
  <si>
    <t>United States</t>
  </si>
  <si>
    <t>Uruguay</t>
  </si>
  <si>
    <t>Venezuela, Rep. Bol.</t>
  </si>
  <si>
    <t>Vietnam</t>
  </si>
  <si>
    <t>Zimbabwe</t>
  </si>
  <si>
    <t>Armenia</t>
  </si>
  <si>
    <t>Australia</t>
  </si>
  <si>
    <t>Azerbaijan, Rep. of</t>
  </si>
  <si>
    <t>Barbados</t>
  </si>
  <si>
    <t>China,P.R.:Hong Kong</t>
  </si>
  <si>
    <t>Kyrgyz Republic</t>
  </si>
  <si>
    <t>Lesotho</t>
  </si>
  <si>
    <t>Moldova</t>
  </si>
  <si>
    <t>Morocco</t>
  </si>
  <si>
    <t>Nepal</t>
  </si>
  <si>
    <t>Singapore</t>
  </si>
  <si>
    <t>Tajikistan</t>
  </si>
  <si>
    <t>Thailand</t>
  </si>
  <si>
    <t>Uzbekistan</t>
  </si>
  <si>
    <t>Yemen, Republic of</t>
  </si>
  <si>
    <t>Angola</t>
  </si>
  <si>
    <t>Belize</t>
  </si>
  <si>
    <t>Bhutan</t>
  </si>
  <si>
    <t>Botswana</t>
  </si>
  <si>
    <t>Burundi</t>
  </si>
  <si>
    <t>Cameroon</t>
  </si>
  <si>
    <t>Central African Rep.</t>
  </si>
  <si>
    <t>Chad</t>
  </si>
  <si>
    <t>Costa Rica</t>
  </si>
  <si>
    <t>Equatorial Guinea</t>
  </si>
  <si>
    <t>Ethiopia</t>
  </si>
  <si>
    <t>Fiji</t>
  </si>
  <si>
    <t>Gabon</t>
  </si>
  <si>
    <t>Gambia, The</t>
  </si>
  <si>
    <t>Guyana</t>
  </si>
  <si>
    <t>Iraq</t>
  </si>
  <si>
    <t>Israel</t>
  </si>
  <si>
    <t>Madagascar</t>
  </si>
  <si>
    <t>Malawi</t>
  </si>
  <si>
    <t>Maldives</t>
  </si>
  <si>
    <t>Mauritius</t>
  </si>
  <si>
    <t>Mozambique</t>
  </si>
  <si>
    <t>Namibia</t>
  </si>
  <si>
    <t>Pakistan</t>
  </si>
  <si>
    <t>Panama</t>
  </si>
  <si>
    <t>Qatar</t>
  </si>
  <si>
    <t>Seychelles</t>
  </si>
  <si>
    <t>Sierra Leone</t>
  </si>
  <si>
    <t>South Africa</t>
  </si>
  <si>
    <t>Sri Lanka</t>
  </si>
  <si>
    <t>Suriname</t>
  </si>
  <si>
    <t>Swaziland</t>
  </si>
  <si>
    <t>Syrian Arab Republic</t>
  </si>
  <si>
    <t>Tunisia</t>
  </si>
  <si>
    <t>Vanuatu</t>
  </si>
  <si>
    <t>Kosovo</t>
  </si>
  <si>
    <t>Turkmenistan</t>
  </si>
  <si>
    <t>Benin</t>
  </si>
  <si>
    <t>Burkina Faso</t>
  </si>
  <si>
    <t>Cambodia</t>
  </si>
  <si>
    <t>Cape Verde</t>
  </si>
  <si>
    <t>Comoros</t>
  </si>
  <si>
    <t>Côte d'Ivoire</t>
  </si>
  <si>
    <t>Djibouti</t>
  </si>
  <si>
    <t>Egypt</t>
  </si>
  <si>
    <t>Eritrea</t>
  </si>
  <si>
    <t>Georgia</t>
  </si>
  <si>
    <t>Ghana</t>
  </si>
  <si>
    <t>Grenada</t>
  </si>
  <si>
    <t>Guinea</t>
  </si>
  <si>
    <t>Guinea-Bissau</t>
  </si>
  <si>
    <t>Haiti</t>
  </si>
  <si>
    <t>Kiribati</t>
  </si>
  <si>
    <t>Kuwait</t>
  </si>
  <si>
    <t>Liberia</t>
  </si>
  <si>
    <t>Libya</t>
  </si>
  <si>
    <t>Mali</t>
  </si>
  <si>
    <t>Mauritania</t>
  </si>
  <si>
    <t>Niger</t>
  </si>
  <si>
    <t>Papua New Guinea</t>
  </si>
  <si>
    <t>Rwanda</t>
  </si>
  <si>
    <t>Samoa</t>
  </si>
  <si>
    <t>Saudi Arabia</t>
  </si>
  <si>
    <t>Senegal</t>
  </si>
  <si>
    <t>Solomon Islands</t>
  </si>
  <si>
    <t>St. Lucia</t>
  </si>
  <si>
    <t>Togo</t>
  </si>
  <si>
    <t>Tonga</t>
  </si>
  <si>
    <t>United Arab Emirates</t>
  </si>
  <si>
    <t>Zambia</t>
  </si>
  <si>
    <t>IMFdep</t>
  </si>
  <si>
    <t>AFR</t>
  </si>
  <si>
    <t>APD</t>
  </si>
  <si>
    <t>EUR</t>
  </si>
  <si>
    <t>MCD</t>
  </si>
  <si>
    <t>WHD</t>
  </si>
  <si>
    <t>São Tomé and Príncipe</t>
  </si>
  <si>
    <t>Tuvalu</t>
  </si>
  <si>
    <t>China</t>
  </si>
  <si>
    <t>Palau</t>
  </si>
  <si>
    <t>Timor-Leste</t>
  </si>
  <si>
    <t>San Marino</t>
  </si>
  <si>
    <t>Dominica</t>
  </si>
  <si>
    <t>Congo, Democratic Rep.</t>
  </si>
  <si>
    <t>Congo, Rep.</t>
  </si>
  <si>
    <t>Bahrain</t>
  </si>
  <si>
    <t>Country</t>
  </si>
  <si>
    <t>20000 1/</t>
  </si>
  <si>
    <t>x</t>
  </si>
  <si>
    <t>Africa</t>
  </si>
  <si>
    <t>KES100000</t>
  </si>
  <si>
    <t>EUR 20000</t>
  </si>
  <si>
    <t>NGN50000</t>
  </si>
  <si>
    <t>NGN500000</t>
  </si>
  <si>
    <t>20000, 10% coinsurance</t>
  </si>
  <si>
    <t>TZS250000</t>
  </si>
  <si>
    <t>UGX3000000</t>
  </si>
  <si>
    <t>USD3640</t>
  </si>
  <si>
    <t>USD150</t>
  </si>
  <si>
    <t>Asia-Pacific</t>
  </si>
  <si>
    <t>20000, 10% of co-insurance</t>
  </si>
  <si>
    <t>BND50000</t>
  </si>
  <si>
    <t>HKD500000</t>
  </si>
  <si>
    <t>INR100000</t>
  </si>
  <si>
    <t>IDR2000000000</t>
  </si>
  <si>
    <t>Slovakia</t>
  </si>
  <si>
    <t>JPY10000000</t>
  </si>
  <si>
    <t>PHP100000</t>
  </si>
  <si>
    <t>PHP500000</t>
  </si>
  <si>
    <t>25000, 10% coinsurance</t>
  </si>
  <si>
    <t>KRW50000000</t>
  </si>
  <si>
    <t>23800, 10% coinsurance above first 4000</t>
  </si>
  <si>
    <t>VND30000000</t>
  </si>
  <si>
    <t>22500, 10% coinsurance above first 1000</t>
  </si>
  <si>
    <t>Europe</t>
  </si>
  <si>
    <t>EUR20000</t>
  </si>
  <si>
    <t>EUR100000</t>
  </si>
  <si>
    <t>UK</t>
  </si>
  <si>
    <t>52222, 10% coinsurance above first 2978</t>
  </si>
  <si>
    <t xml:space="preserve"> 1/ 10% coinsurance for non-private persons.</t>
  </si>
  <si>
    <t>BAM5000</t>
  </si>
  <si>
    <t>BAM35000</t>
  </si>
  <si>
    <t xml:space="preserve"> 2/ Political announcement to cover also deposits of legal persons.</t>
  </si>
  <si>
    <t>BGN15000</t>
  </si>
  <si>
    <t>BGN196000</t>
  </si>
  <si>
    <t xml:space="preserve"> Sources: European Commission, Laeven and Valencia (2012), and national deposit insurance agencies.</t>
  </si>
  <si>
    <t>HKN100000</t>
  </si>
  <si>
    <t>HKN400000</t>
  </si>
  <si>
    <t>DKK300000</t>
  </si>
  <si>
    <t>EKK100000</t>
  </si>
  <si>
    <t>EUR25000</t>
  </si>
  <si>
    <t>EUR70000</t>
  </si>
  <si>
    <t>ISK2091000</t>
  </si>
  <si>
    <t>ISK3425000</t>
  </si>
  <si>
    <t>EUR103291</t>
  </si>
  <si>
    <t>EUR30000</t>
  </si>
  <si>
    <t>MDL6000</t>
  </si>
  <si>
    <t>EUR3000</t>
  </si>
  <si>
    <t>NOK2000000</t>
  </si>
  <si>
    <t>EUR3400</t>
  </si>
  <si>
    <t>RUB100000</t>
  </si>
  <si>
    <t>RUB700000</t>
  </si>
  <si>
    <t>EUR50000</t>
  </si>
  <si>
    <t>UAH1500</t>
  </si>
  <si>
    <t>UAH150000</t>
  </si>
  <si>
    <t>GBP85000</t>
  </si>
  <si>
    <t>Middle East and Central Asia</t>
  </si>
  <si>
    <t>JOD10000</t>
  </si>
  <si>
    <t>KZT400000</t>
  </si>
  <si>
    <t>KZT5000000</t>
  </si>
  <si>
    <t>KGS100000</t>
  </si>
  <si>
    <t>LBP5000000</t>
  </si>
  <si>
    <t>YER2000000</t>
  </si>
  <si>
    <t>Western Hemisphere</t>
  </si>
  <si>
    <t>BRR20000</t>
  </si>
  <si>
    <t>BRR70000</t>
  </si>
  <si>
    <t>CAD60000</t>
  </si>
  <si>
    <t>CAD100000</t>
  </si>
  <si>
    <t>COP20000000</t>
  </si>
  <si>
    <t>USD7416</t>
  </si>
  <si>
    <t>USD6700</t>
  </si>
  <si>
    <t>USD9000</t>
  </si>
  <si>
    <t>GTQ20000</t>
  </si>
  <si>
    <t>JMD300000</t>
  </si>
  <si>
    <t>JMD600000</t>
  </si>
  <si>
    <t>USD10000</t>
  </si>
  <si>
    <t>USD27000</t>
  </si>
  <si>
    <t>PNS68474</t>
  </si>
  <si>
    <t>PNS85793</t>
  </si>
  <si>
    <t>USD100000</t>
  </si>
  <si>
    <t>USD250000</t>
  </si>
  <si>
    <t>BSF10000</t>
  </si>
  <si>
    <t>BSF30000</t>
  </si>
  <si>
    <t>St. Kitts and Nevis</t>
  </si>
  <si>
    <t>Antigua and Barbuda</t>
  </si>
  <si>
    <t>UNLIMITED</t>
  </si>
  <si>
    <t>100% of first LTL10000; 90% of next LTL38889</t>
  </si>
  <si>
    <t>100% of first EUR10000; 90% of next EUR11111</t>
  </si>
  <si>
    <t>USD31612</t>
  </si>
  <si>
    <t xml:space="preserve">MYR250000 </t>
  </si>
  <si>
    <t>Type of Deposit Insurance Scheme</t>
  </si>
  <si>
    <t>explicit</t>
  </si>
  <si>
    <t>legally separate</t>
  </si>
  <si>
    <t>within central bank, banking supervisor, or Ministry of Finance</t>
  </si>
  <si>
    <t>other</t>
  </si>
  <si>
    <t>administered publicly</t>
  </si>
  <si>
    <t>administed privately</t>
  </si>
  <si>
    <t>administered jointly</t>
  </si>
  <si>
    <t>role</t>
  </si>
  <si>
    <t>paybox only</t>
  </si>
  <si>
    <t>paybox plus, loss or risk minimizer</t>
  </si>
  <si>
    <t>Do multiple deposit insurance schemes exist?</t>
  </si>
  <si>
    <t>Participation and Coverage</t>
  </si>
  <si>
    <t>domestic banks</t>
  </si>
  <si>
    <t>local subsidiaries of foreign banks</t>
  </si>
  <si>
    <t>local branches of foreign banks</t>
  </si>
  <si>
    <t>foreign currency deposits</t>
  </si>
  <si>
    <t>interbank deposits</t>
  </si>
  <si>
    <t>Funding</t>
  </si>
  <si>
    <t>ex-ante fund</t>
  </si>
  <si>
    <t>ex-post scheme</t>
  </si>
  <si>
    <t>funded by government</t>
  </si>
  <si>
    <t>funded privately</t>
  </si>
  <si>
    <t>funded jointly</t>
  </si>
  <si>
    <t>guarantee from government in case of a shortfall of funds 6/</t>
  </si>
  <si>
    <t>Contributions and Assessment Base</t>
  </si>
  <si>
    <t>risk-adjusted premiums</t>
  </si>
  <si>
    <t>assessment base</t>
  </si>
  <si>
    <t>covered deposits</t>
  </si>
  <si>
    <t>eligible deposits</t>
  </si>
  <si>
    <t>total deposits</t>
  </si>
  <si>
    <t>total liabilities</t>
  </si>
  <si>
    <t>Payouts to Depositors</t>
  </si>
  <si>
    <t>per depositor per institution</t>
  </si>
  <si>
    <t>org1</t>
  </si>
  <si>
    <t>org2</t>
  </si>
  <si>
    <t>admin1</t>
  </si>
  <si>
    <t>admin2</t>
  </si>
  <si>
    <t>admin3</t>
  </si>
  <si>
    <t>role1</t>
  </si>
  <si>
    <t>role2</t>
  </si>
  <si>
    <t>mult</t>
  </si>
  <si>
    <t>partdom</t>
  </si>
  <si>
    <t>partfs</t>
  </si>
  <si>
    <t>partfb</t>
  </si>
  <si>
    <t>cfc</t>
  </si>
  <si>
    <t>cib</t>
  </si>
  <si>
    <t>exa</t>
  </si>
  <si>
    <t>exp</t>
  </si>
  <si>
    <t>fs1</t>
  </si>
  <si>
    <t>fs2</t>
  </si>
  <si>
    <t>fs3</t>
  </si>
  <si>
    <t>fgov</t>
  </si>
  <si>
    <t>cr</t>
  </si>
  <si>
    <t>ab1</t>
  </si>
  <si>
    <t>ab2</t>
  </si>
  <si>
    <t>ab3</t>
  </si>
  <si>
    <t>ab4</t>
  </si>
  <si>
    <t>ab5</t>
  </si>
  <si>
    <t xml:space="preserve">Ireland </t>
  </si>
  <si>
    <t xml:space="preserve">Iceland </t>
  </si>
  <si>
    <t>d1</t>
  </si>
  <si>
    <t>d2</t>
  </si>
  <si>
    <t>d3</t>
  </si>
  <si>
    <t>per depositor</t>
  </si>
  <si>
    <t>per depositor account</t>
  </si>
  <si>
    <t xml:space="preserve">government guarantee on deposits </t>
  </si>
  <si>
    <t>unlimited</t>
  </si>
  <si>
    <t>abolished co-insurance</t>
  </si>
  <si>
    <t>MAD50000</t>
  </si>
  <si>
    <t xml:space="preserve">Belarus </t>
  </si>
  <si>
    <t>Venezuela</t>
  </si>
  <si>
    <t>Laos</t>
  </si>
  <si>
    <t>Afghanistan</t>
  </si>
  <si>
    <t>Montenegro</t>
  </si>
  <si>
    <t>Serbia</t>
  </si>
  <si>
    <t>Iran</t>
  </si>
  <si>
    <t>St. Vincent and the Grenadines</t>
  </si>
  <si>
    <t>Countries with Explicit Deposit Insurance Schemes</t>
  </si>
  <si>
    <t>Countries Without Explicit Deposit Insurance Schemes</t>
  </si>
  <si>
    <t>Kosovo (2012) 1/</t>
  </si>
  <si>
    <t>Moldova (2004) 1/</t>
  </si>
  <si>
    <t>Australia (2008) 1/</t>
  </si>
  <si>
    <t>Brunei Darussalam (2011) 1/</t>
  </si>
  <si>
    <t>Hong Kong (2004) 1/</t>
  </si>
  <si>
    <t>Malaysia (2005) /1</t>
  </si>
  <si>
    <t>Marshall Islands 2/</t>
  </si>
  <si>
    <t>Micronesia 2/</t>
  </si>
  <si>
    <t>Singapore (2006) 1/</t>
  </si>
  <si>
    <t>Nepal (2010) 1/</t>
  </si>
  <si>
    <t>Thailand (2008) 1/</t>
  </si>
  <si>
    <t>Myanmar 3/</t>
  </si>
  <si>
    <t>New Zealand 4/</t>
  </si>
  <si>
    <t>Indonesia (2004) 1/</t>
  </si>
  <si>
    <t>Mongolia (2013) 1/</t>
  </si>
  <si>
    <t>Armenia (2005) 1/</t>
  </si>
  <si>
    <t>Azerbaijan (2007) 1/</t>
  </si>
  <si>
    <t>Kyrgyz Republic (2008) 1/</t>
  </si>
  <si>
    <t>Tajikistan (2004) 1/</t>
  </si>
  <si>
    <t>Yemen (2008) 1/</t>
  </si>
  <si>
    <t>Barbados (2007) 1/</t>
  </si>
  <si>
    <t>Bolivia 5/</t>
  </si>
  <si>
    <t>Dominican Republic 6/</t>
  </si>
  <si>
    <t>1/ Explicit deposit insurance scheme introduced since previous release of the deposit insurance database in 2004</t>
  </si>
  <si>
    <t>2/ Covered by the deposit insurance scheme of the United States (FDIC)</t>
  </si>
  <si>
    <t>3/ Insurance product tailored to small retail depositors provided to private banks by a state-run insurance company. Several large banks, including Kanbawza and Co-operative Bank, have participated as of 2011.</t>
  </si>
  <si>
    <t xml:space="preserve">4/ New Zealand introduced an opt-in retail deposit guarantee scheme in October 2008 and closed it in December 2010. Deposits held in New Zealand branches of Australian branches were covered under the Australian deposit insurance scheme from 2008 - 2010, but current legislation will limit coverage to Australian dollar-denominated deposits only. </t>
  </si>
  <si>
    <t>5/ Bolivia has a bank resolution fund with funding provided by member banks, but no explicit deposit insurance.</t>
  </si>
  <si>
    <t xml:space="preserve">6/ The Dominican Republic has no deposit insurance for commercial banks, but there is a scheme (established in 1962)  insuring the savings and term deposits in savings and loan associations. In the past, the Central Bank has guaranteed deposits at Bancomercio (1996) and Baninter (2003) when these large banks failed.
</t>
  </si>
  <si>
    <t>Reported Currency</t>
  </si>
  <si>
    <t>US Dollars</t>
  </si>
  <si>
    <t>Macedonia</t>
  </si>
  <si>
    <t>UNLIMITED 1/</t>
  </si>
  <si>
    <t>UNLIMITED 3/</t>
  </si>
  <si>
    <t xml:space="preserve">Nepal </t>
  </si>
  <si>
    <t>UNLIMITED 6/</t>
  </si>
  <si>
    <t xml:space="preserve">France  </t>
  </si>
  <si>
    <t xml:space="preserve">Germany </t>
  </si>
  <si>
    <t>UNLIMITED 10/</t>
  </si>
  <si>
    <t>x 2/</t>
  </si>
  <si>
    <t>x 3/</t>
  </si>
  <si>
    <t>x 4/</t>
  </si>
  <si>
    <t>5/</t>
  </si>
  <si>
    <t>x 6/</t>
  </si>
  <si>
    <t>x 7/</t>
  </si>
  <si>
    <t>7/ For checking accounts only</t>
  </si>
  <si>
    <t>x 8/</t>
  </si>
  <si>
    <t>x 1/</t>
  </si>
  <si>
    <t>1/ Swedish National Debt Office.</t>
  </si>
  <si>
    <t>2/ In 2011, the Netherlands adopted a regulation to transform its ex-post DGS into an ex-ante funded scheme with risk-based contributions, to come into effect on July 1, 2013.</t>
  </si>
  <si>
    <t>4/ In case of a bank failure, the Bank of Slovenia temporarily assumes the obligation to pay the guaranteed deposits and then calls on other banks to contribute funds needed for the paying out of insured deposits. To ensure banks have sufficient liquid assets to contribute such funds, all banks are required to invest a minimum of 2.5% of insured deposits in debt securities that are eligible for the collateralization of Eurosystem receivables as defined by Bank of Slovenia.</t>
  </si>
  <si>
    <t>5/ Initial contribution to the DGS fund provided by Banco de Portugal.</t>
  </si>
  <si>
    <t>x 9/</t>
  </si>
  <si>
    <t>x 10/</t>
  </si>
  <si>
    <t>x 11/</t>
  </si>
  <si>
    <t>x 12/</t>
  </si>
  <si>
    <t>x 13/</t>
  </si>
  <si>
    <t xml:space="preserve">x 14/ </t>
  </si>
  <si>
    <t>x 15/</t>
  </si>
  <si>
    <t>x 16/</t>
  </si>
  <si>
    <t xml:space="preserve">x 17/ </t>
  </si>
  <si>
    <t>x 18/</t>
  </si>
  <si>
    <t>x 19/</t>
  </si>
  <si>
    <t>x 21/</t>
  </si>
  <si>
    <t xml:space="preserve">Brunei  Darussalam </t>
  </si>
  <si>
    <t>Mongolia</t>
  </si>
  <si>
    <t>Bosnia and Herzegovina</t>
  </si>
  <si>
    <t>Brunei Darussalam</t>
  </si>
  <si>
    <t>Korea, Rep.</t>
  </si>
  <si>
    <t>Lao PDR</t>
  </si>
  <si>
    <t>Russian Federation</t>
  </si>
  <si>
    <t>Venezuela, RB</t>
  </si>
  <si>
    <t>Yemen, Rep.</t>
  </si>
  <si>
    <t>23/</t>
  </si>
  <si>
    <t>9/ Indexed to inflation, so coverage increases are automatic</t>
  </si>
  <si>
    <t>11/ Indexed to minimum wage</t>
  </si>
  <si>
    <t>12/ Indexed</t>
  </si>
  <si>
    <t>x 25/</t>
  </si>
  <si>
    <t>x 26/</t>
  </si>
  <si>
    <t>x 27/</t>
  </si>
  <si>
    <t>x 28/</t>
  </si>
  <si>
    <t>x 29/</t>
  </si>
  <si>
    <t>x 31/</t>
  </si>
  <si>
    <t>x 30/</t>
  </si>
  <si>
    <t>x 32/</t>
  </si>
  <si>
    <t>6/ In the case of a shortfall of funds, the DGS can issue bonds/receive loans guaranteed by the government, or may access funding from the Central Bank or Ministry of Finance.</t>
  </si>
  <si>
    <t>introduction of DIS</t>
  </si>
  <si>
    <t>increase in statutory DIS coverage</t>
  </si>
  <si>
    <t>total domestic deposit base</t>
  </si>
  <si>
    <t xml:space="preserve"> US$ Billion. Total domestic banking sector deposits held by relevant institutions (whether domestic- or foreign-owned) within a jurisdiction. In the case of jurisdictions with multiple DISs, only the deposits covered by the main statutory DIS are shown (unless otherwise noted below).</t>
  </si>
  <si>
    <t>The figures for the deposit coverage level, total domestic deposit base and the proportion of eligible deposits in Germany represent only institutions that are covered by the statutory deposit protection schemes (private and public sector banks). Those institutions can also take advantage of a voluntary “top up” depositor protection offered by their banking associations (not included in the table). There are also two institutional protection schemes that safeguard the viability of their member institutions (cooperative and savings banks), so all of their deposits (about US$3,368 billion - not included in the table) are protected.  US$ Billion. Total domestic banking sector deposits held by relevant institutions (whether domestic- or foreign-owned) within a jurisdiction. In the case of jurisdictions with multiple DISs, only the deposits covered by the main statutory DIS are shown (unless otherwise noted below).</t>
  </si>
  <si>
    <t>Hong Kong</t>
  </si>
  <si>
    <t xml:space="preserve"> The figures for the total domestic deposit base and for the proportion of eligible and covered deposits in Italy represent those banks covered by the main DIS (FITD). The corresponding figures for the DIS for mutual banks (FGDCC) are as follows: USD 131 billion in total deposits, and eligible and covered ratios of 83% and 61% respectively. US$ Billion. Total domestic banking sector deposits held by relevant institutions (whether domestic- or foreign-owned) within a jurisdiction. In the case of jurisdictions with multiple DISs, only the deposits covered by the main statutory DIS are shown (unless otherwise noted below).</t>
  </si>
  <si>
    <t xml:space="preserve"> The figures for Spain cover the total of the previously separate DISs for banks, savings banks and credit cooperative banks (total deposits of US$846 billion, US$992 billion and US$125 billion respectively). US$ Billion. Total domestic banking sector deposits held by relevant institutions (whether domestic- or foreign-owned) within a jurisdiction. In the case of jurisdictions with multiple DISs, only the deposits covered by the main statutory DIS are shown (unless otherwise noted below).</t>
  </si>
  <si>
    <t>The deposit base includes only non-bank deposits. Transaction account deposits by other financial institutions and interbank placements/borrowings are not included. US$ Billion. Total domestic banking sector deposits held by relevant institutions (whether domestic- or foreign-owned) within a jurisdiction. In the case of jurisdictions with multiple DISs, only the deposits covered by the main statutory DIS are shown (unless otherwise noted below).</t>
  </si>
  <si>
    <t>N/A</t>
  </si>
  <si>
    <t>US</t>
  </si>
  <si>
    <t>deposit value - eligible / total</t>
  </si>
  <si>
    <t>Proportion of eligible domestic banking sector deposits to total domestic banking sector deposits. Eligible deposits are those deposits that fall within the scope of a domestic DIS, i.e. they meet the requirements for coverage under a DIS, which are based typically on the type(s) of depositor or deposit.</t>
  </si>
  <si>
    <t>The figures for the deposit coverage level, total domestic deposit base and the proportion of eligible deposits in Germany represent only institutions that are covered by the statutory deposit protection schemes (private and public sector banks). Those institutions can also take advantage of a voluntary “top up” depositor protection offered by their banking associations (not included in the table). There are also two institutional protection schemes that safeguard the viability of their member institutions (cooperative and savings banks), so all of their deposits (about US$3,368 billion - not included in the table) are protected. Proportion of eligible domestic banking sector deposits to total domestic banking sector deposits. Eligible deposits are those deposits that fall within the scope of a domestic DIS, i.e. they meet the requirements for coverage under a DIS, which are based typically on the type(s) of depositor or deposit.</t>
  </si>
  <si>
    <t>~40</t>
  </si>
  <si>
    <t>The figures for the total domestic deposit base and for the proportion of eligible and covered deposits in Italy represent those banks covered by the main DIS (FITD). The corresponding figures for the DIS for mutual banks (FGDCC) are as follows: USD 131 billion in total deposits, and eligible and covered ratios of 83% and 61% respectively. Proportion of eligible domestic banking sector deposits to total domestic banking sector deposits. Eligible deposits are those deposits that fall within the scope of a domestic DIS, i.e. they meet the requirements for coverage under a DIS, which are based typically on the type(s) of depositor or deposit.</t>
  </si>
  <si>
    <t>deposit value - covered / total</t>
  </si>
  <si>
    <t>Proportion of covered domestic banking sector deposits to total domestic banking sector deposits. Covered deposits are those eligible deposits that are actually covered or insured by a domestic DIS, i.e. they comply with the eligibility criteria for inclusion and the value of the deposits fall within the maximum coverage limit.</t>
  </si>
  <si>
    <t>If the Agricultural and Fishery Cooperative Savings Insurance Corporation of Japan is included in the calculations, then the overall deposit coverage rate drops to 65%. Proportion of covered domestic banking sector deposits to total domestic banking sector deposits. Covered deposits are those eligible deposits that are actually covered or insured by a domestic DIS, i.e. they comply with the eligibility criteria for inclusion and the value of the deposits fall within the maximum coverage limit.</t>
  </si>
  <si>
    <t>size of fund, % of covered deposits</t>
  </si>
  <si>
    <t>This figure includes both statutory DGS and Institutional Protection Schemes.</t>
  </si>
  <si>
    <t>The figure is 4.7% if one excludes deposits in Sberbank.</t>
  </si>
  <si>
    <t>The figure for Spain is an average of the previously separate DISs for banks, savings banks and credit cooperative banks, and it includes both covered deposits and securities in the denominator (the DIS is also an investor compensation scheme for investors whose securities are held by credit institutions).</t>
  </si>
  <si>
    <t xml:space="preserve">target size </t>
  </si>
  <si>
    <t>Target size of ex-ante fund.</t>
  </si>
  <si>
    <t>US$0.5 billion or 5% of total deposits (whichever is higher)</t>
  </si>
  <si>
    <t>2% of insured deposits</t>
  </si>
  <si>
    <t>40-50 basis points of insured deposits</t>
  </si>
  <si>
    <t>None</t>
  </si>
  <si>
    <t>0.25% of insured deposits</t>
  </si>
  <si>
    <t>2.5% of total deposits</t>
  </si>
  <si>
    <t>0.825 - 1.1% of insured deposits</t>
  </si>
  <si>
    <t>0.3% of insured deposits</t>
  </si>
  <si>
    <t>1.35% of insured deposits</t>
  </si>
  <si>
    <t>premium rate</t>
  </si>
  <si>
    <t>The standard contribution, which applies to all banks, can range between 0.015% (which is the current level) and 0.06%. In addition, there is a risk-based add-on for some banks, as a result of which the total premium can be twice as large as the standard contribution.</t>
  </si>
  <si>
    <t xml:space="preserve">0.015-0.3% </t>
  </si>
  <si>
    <t>0.0125% of average monthly balances</t>
  </si>
  <si>
    <t>2.8 , 5.6, 11.1, and 22.2 basis points</t>
  </si>
  <si>
    <t>Eligible deposits</t>
  </si>
  <si>
    <t>0.0175-0.049%</t>
  </si>
  <si>
    <t>0.1% of average quarterly balances (~0.4% annually)</t>
  </si>
  <si>
    <t>0.02-0.07%</t>
  </si>
  <si>
    <t>0.002 basis points</t>
  </si>
  <si>
    <t>11, 13, 15, or 19 basis points; 1-2 additional basis points may be imposed based on a firm’s size</t>
  </si>
  <si>
    <t>2.5 - 45 basis points</t>
  </si>
  <si>
    <t>back up funding</t>
  </si>
  <si>
    <t>Borrow in market and require advanced premium payments</t>
  </si>
  <si>
    <t>FCS is a post-funded scheme with no ex-ante fee. Standing appropriation from Parliament for up to A$20.1 billion per failure (A$20 billion to meet payout costs and A$100 million for administrative fees), supported by a power to borrow funds.</t>
  </si>
  <si>
    <t>Special premiums, advances, loans from private sectors</t>
  </si>
  <si>
    <t>It can borrow CAD 17 billion from the Government or markets (the limit increases annually in proportion to the growth in insured deposits). Additional borrowing requires a special Act.</t>
  </si>
  <si>
    <t>Extraordinary contributions from institutions; borrowing in market</t>
  </si>
  <si>
    <t>Stand-by credit facility of HK120 billion (US$15.4 billion) from the Exchange Fund</t>
  </si>
  <si>
    <t>RBI supplementary financing INR 50 m</t>
  </si>
  <si>
    <t>Government lending facility and recapitalization facility</t>
  </si>
  <si>
    <t>Borrowing from central bank, in market or issuing bonds</t>
  </si>
  <si>
    <t>Borrowing from the market, or issuing bonds, borrowings from the government or the central bank</t>
  </si>
  <si>
    <t>Ability to impose extraordinary premiums up to 0.3% of total bank liabilities; the sum of ordinary and extraordinary premiums must not exceed 0.8 % of total bank liabilities. Borrowing up to 6 %, every three years, of total bank’s liabilities.</t>
  </si>
  <si>
    <t>The central bank apportions costs ex-post over the banks.</t>
  </si>
  <si>
    <t>Bond issuance, authority to temporary increase premiums by 0.3% (per quarter); unlimited federal budget support</t>
  </si>
  <si>
    <t>Private sources or central bank</t>
  </si>
  <si>
    <t>Central bank can provide funding but requires passage of a law</t>
  </si>
  <si>
    <t>Banking sector sources; all banks are members. They are required to hold 50% of their contingent liability in liquid assets. The DIA can borrow from the market.</t>
  </si>
  <si>
    <t>Advance payments from banks can be sought; may borrow from the Treasury, central bank may give advances</t>
  </si>
  <si>
    <t>The initial primary source of funding for the FSCS is levies on other deposit takers. The FSCS can also borrow from the market, and has the ability to apply to the National Loans Fund for support.</t>
  </si>
  <si>
    <t>$100 billion line of credit from Treasury. Authority to borrow from Federal Financing Bank, Federal Home Loan Banks and insured depository institutions</t>
  </si>
  <si>
    <t>total domestic deposit base, 2010</t>
  </si>
  <si>
    <t>deposit value - eligible / total (2010)</t>
  </si>
  <si>
    <t>deposit value - covered / total (2010)</t>
  </si>
  <si>
    <t>TOTAL amount of deposits (t€)</t>
  </si>
  <si>
    <t>Total amount of eligible deposits (t€)</t>
  </si>
  <si>
    <t xml:space="preserve">249 000 000 </t>
  </si>
  <si>
    <t xml:space="preserve">479 000 000 </t>
  </si>
  <si>
    <t>Total amount of covered deposits (t€)</t>
  </si>
  <si>
    <t>na</t>
  </si>
  <si>
    <t>Contributions’ description</t>
  </si>
  <si>
    <t>Annual contribution of 0,0175% of the eligible deposits</t>
  </si>
  <si>
    <t>NO. However, the contribution of an individual member can be suspended
when its financial effort of the past reaches 21 times its normal annual
contributions, as long as it not used to cover the cost of interventions</t>
  </si>
  <si>
    <t>Target fund size</t>
  </si>
  <si>
    <t>Contributions from Government /
Central Bank / Supervisory authorities</t>
  </si>
  <si>
    <t>Guarantee from Government / Central
Bank / Supervisory authorities</t>
  </si>
  <si>
    <t>Borrowing allowed</t>
  </si>
  <si>
    <t>NO</t>
  </si>
  <si>
    <t>Fund size</t>
  </si>
  <si>
    <t>2008 tE</t>
  </si>
  <si>
    <t>803 000</t>
  </si>
  <si>
    <t>Exchange rate</t>
  </si>
  <si>
    <t>21 691 326</t>
  </si>
  <si>
    <t>18 158 564</t>
  </si>
  <si>
    <t>11 747 590</t>
  </si>
  <si>
    <t>Annual premium equal 0.5% of the the total amount of
eligible deposits (of the previous year)</t>
  </si>
  <si>
    <t>YES, 5% of the total amount of eligible deposits held by all the
members</t>
  </si>
  <si>
    <t>YES, by the Government</t>
  </si>
  <si>
    <t>In the event of a shortfall of the fund for reimbursement, the BDIF has
the right to draw loans which are to be secured either by a guarantee
issued by the government, or by BDIF assets</t>
  </si>
  <si>
    <t>345 445</t>
  </si>
  <si>
    <t>87 739 535</t>
  </si>
  <si>
    <t>77 804 651</t>
  </si>
  <si>
    <t>44 837 209</t>
  </si>
  <si>
    <t>BANKS: 0.1% of the contribution base SAVING BANKS: 0.05% of
the contribution base</t>
  </si>
  <si>
    <t>NO, however the Czech National Bank can impose financial
assistance, remedial measures and conservatorship</t>
  </si>
  <si>
    <t>YES, the DGS may obtain necessary funds on the market only</t>
  </si>
  <si>
    <t>367 405</t>
  </si>
  <si>
    <t>7.4583 (2007)</t>
  </si>
  <si>
    <t>205 810 976 (2007)</t>
  </si>
  <si>
    <t>n.a.</t>
  </si>
  <si>
    <t>68 648 352 (2007)</t>
  </si>
  <si>
    <t>The Act states that the capital of the Fund shall not
total less than DKK 3.2 billion. The practice has been
that contribution is levied only in case the fund is below
the minimum level. In this case
1) the overall amount of contributions necessary to
feed the DGS fund is decided
2) the amount is apportioned among the DGS’
members on the basis of their contribution base</t>
  </si>
  <si>
    <t>YES, the Minister of Economic and Business Affairs may, with the approval of
the Finance Committee of the Parliament, provide a guarantee for a loan made
to the DGS</t>
  </si>
  <si>
    <t>YES, a department of the DGS may borrow an amount equivalent to 50% of the
required size of liquid cash funds of the other departments of the DGS, however
not exceeding DKK 100 million per protection scheme, to cover commitments
which have arisen in a single financial year. The loan shall be granted by the
other departments in proportion to the total contributions of the department</t>
  </si>
  <si>
    <t>498 719 (2008)</t>
  </si>
  <si>
    <t>0.016% of the contribution base</t>
  </si>
  <si>
    <t>YES</t>
  </si>
  <si>
    <t>7 316 646</t>
  </si>
  <si>
    <t>5 537 443</t>
  </si>
  <si>
    <t>3 367 695</t>
  </si>
  <si>
    <t>Initial fee of 3 200 €; Quarterly contributions each of 0.07% in
2003-2005 and of 0.09% in 2006</t>
  </si>
  <si>
    <t>The Fund's target size of 2% was achieved at the second quarter of 2008,
Due to changes in the DGS Directive the funding and also the Funds target
size issues are scheduled to revise at the second quarter of 2009</t>
  </si>
  <si>
    <t>YES, the DGS may apply for a state loan or a state guarantee for a loan
taken by the DGS</t>
  </si>
  <si>
    <t>YES, if the assets of the fund are not sufficient, the DGS may take loans,
perform the obligations of the sectoral fund out of another sectoral fund. If
the funds are not sufficient to perform the obligations of a sectoral fund, the
supervisory board may apply for a state loan or a state guarantee for a loan
taken by the DGS</t>
  </si>
  <si>
    <t>138 030</t>
  </si>
  <si>
    <t>The annual contribution of each member is calculated as 0.2% of
its relevant deposits subject to a minimum of 25 400 €.</t>
  </si>
  <si>
    <t>669 400</t>
  </si>
  <si>
    <t>289 970 064</t>
  </si>
  <si>
    <t>193 437 219</t>
  </si>
  <si>
    <t>120 980 082</t>
  </si>
  <si>
    <t>In line with the legislation the adjusted scale for computing banks’ premiums for
the year 2008 and their respective (new) fixed contribution rates were as
follows:
Deposit thresholds
(in m€) Fixed percentage contribution rate
0 – 600 0.6250
600.01 – 2 990 0.6
2 990.01 – 8 843 0.5875
8 843.01 – 20 940 0.1025
over 20 940 0.0125</t>
  </si>
  <si>
    <t>YES, In the event that HDGF'S available funds are insufficient
HDGF may, by decision of the Board, borrow the required level of
funds from the credit institutions participating in the scheme and/or
from other sources.
The levels of these loans are guaranteed by the credit institutions
participating in HDGF. The loans and guarantees noted above
shall be exempt of tax, tariff or other charge by the government or
other parties</t>
  </si>
  <si>
    <t>1 582 239</t>
  </si>
  <si>
    <t>0.06% of the contribution base</t>
  </si>
  <si>
    <t>Yes, 1% of the contribution base. When the target is reached, contributions
shall be suspended. Also a decrease in the contribution can be allowed when
the assets of a fund reach a sufficient amount for fulfilling its functions.</t>
  </si>
  <si>
    <t>YES, exceptionally, for the purpose of safeguarding the stability of member
institutions as a whole, the Fund may draw upon contributions from the
Central Bank</t>
  </si>
  <si>
    <t>2 641 126</t>
  </si>
  <si>
    <t>(for Spain1)</t>
  </si>
  <si>
    <t>The total amount of the annual contributions since 2003 is 150 000 000 €.
Each member’s contribution is the product of the variable overall amount
(i.e. 150 000 000) and its net share of risk. Each members’ net risk amount
is equal to the contribution base first</t>
  </si>
  <si>
    <t>YES, 1 500 000 000 €. This is a target of liquidity</t>
  </si>
  <si>
    <t>YES, if necessary</t>
  </si>
  <si>
    <t>1 603 000</t>
  </si>
  <si>
    <t>(for Cyprus 1)</t>
  </si>
  <si>
    <t>28 819 529 (2005)</t>
  </si>
  <si>
    <t>52 011 000 (2008)</t>
  </si>
  <si>
    <t>22 200 000 (2008)</t>
  </si>
  <si>
    <t>The basic capital of the DGS has recently increased by a decision of the
the Fund's Management Committee to 100 million Euro.</t>
  </si>
  <si>
    <t>Implied guarantee by the Cyprus Government</t>
  </si>
  <si>
    <t>YES, if necessary, the DGS may borrow the required amount on the
guarantee of the members of the DGS or in any other way decided by it
(including the guarantee of the Cyprus Government).</t>
  </si>
  <si>
    <t>25 400 (2008)</t>
  </si>
  <si>
    <t>13 787 859</t>
  </si>
  <si>
    <t>11 248 452</t>
  </si>
  <si>
    <t>4 392 551</t>
  </si>
  <si>
    <t>Quarterly contributions equals 0.05% of the
contribution base</t>
  </si>
  <si>
    <t>NO, but the Ministry of Finance shall make a single
payment of LVL 500 000 (718 184 €) as stipulated by the
Government budget for 1999. The Bank of Latvia shall also
make a single payment of LVL 500 000 (718 184 €).</t>
  </si>
  <si>
    <t>YES, if the DGS lacks funds, payments shall be made from
the Government budget via the Financial and Capital
Market Commission</t>
  </si>
  <si>
    <t>123 815</t>
  </si>
  <si>
    <t>589 344 816 (2005)</t>
  </si>
  <si>
    <t>89 053 647 (2005)</t>
  </si>
  <si>
    <t>12 437 498 (2005)</t>
  </si>
  <si>
    <t>For administrative expenses: regular annual fee
equally divided among members.
In case of a failure: each member contributes
proportionally to his own eligible deposits.</t>
  </si>
  <si>
    <t>Not appropriate for this DGS</t>
  </si>
  <si>
    <t>253.73 (2007)</t>
  </si>
  <si>
    <t>60 107 201 (2007)</t>
  </si>
  <si>
    <t>44 421 235 (2007)</t>
  </si>
  <si>
    <t>23 331 888 (2007)</t>
  </si>
  <si>
    <t>The annual contribution is paid in quarterly installments
and equals a percentage of the contribution base. The
percentage used depends on the size of the
contributions base. In 2005 the annual rate is: 0.05%
when contribution base is less than 1 million HUF,
0.03% when contribution base is between 1 million
HUF and 6 million HUF, 0.005% when contribution
base is above 6 million HUF. The average premium
rate in 2005 was 0.02%</t>
  </si>
  <si>
    <t>c.i.</t>
  </si>
  <si>
    <t>YES, 80% of the fines collected by the supervisory
authority</t>
  </si>
  <si>
    <t>YES, the Government shall guarantee the loan
borrowed by the DGS</t>
  </si>
  <si>
    <t>YES, from the Central Bank and other credit
institutionsNO</t>
  </si>
  <si>
    <t>258 718 (2008)</t>
  </si>
  <si>
    <t>39 652 400</t>
  </si>
  <si>
    <t>7 262 926</t>
  </si>
  <si>
    <t>5 796 709</t>
  </si>
  <si>
    <t>In first 4 years (2003-2006), the minimum size of the
fund was established by applying a formula to the
contribution base.
From 2007, members must maintain 0.1% of their
contribution base in the fund. When the amount
maintained in the fund of a member is less than 0.1%
of the contribution base, the member has to top-up
contribution</t>
  </si>
  <si>
    <t>The ex-ante part has a target level of Lm 3 000 000 (6 988 120 €).
Once achieved, a revision of the supplementary contributions is
considered</t>
  </si>
  <si>
    <t>YES, but it can not exceed 30% of the net asset value of the DGS</t>
  </si>
  <si>
    <t>7 564</t>
  </si>
  <si>
    <t>(for Austria 5,  Hypo-Haftungs-Gesellschaft m.b.H.)</t>
  </si>
  <si>
    <t>17 000 000 (2007)</t>
  </si>
  <si>
    <t>4 426 092 (2007), 9 074 732 (2008)</t>
  </si>
  <si>
    <t>YES, the DGS can issue bonds with repayment
guarantee of the Republic of Austria</t>
  </si>
  <si>
    <t>YES, the other four Austrian DGS will contribute in
case of an insufficient amount of premiums. If the
DGS are, in total, unable to fully pay out all claims,
the obligated DGS shall issue bonds with repayment
guarantee of the Republic of Austria</t>
  </si>
  <si>
    <t>185 124 000</t>
  </si>
  <si>
    <t xml:space="preserve">136 683 000 </t>
  </si>
  <si>
    <t>(for Portugal 1)</t>
  </si>
  <si>
    <t>In the calculation of periodical contributions for the year 2005,
an annual rate of 0.0375%, weighed by the solvency indicator
of each member institution (0.8-1.2), was applied to the
contribution base
Note: Up to a limit of 75% of the annual contribution, member
credit institutions may be exempt from making the relative
payment provided they commit themselves irrevocably and
through the collateralization of transferable securities to pay
to the Fund, at any time as required by the latter, the whole or
part of the amount of the contribution that was not paid in
cash</t>
  </si>
  <si>
    <t>Only initial contribution from Central Bank</t>
  </si>
  <si>
    <t>Yes, in a n urgent situation, namely if systemic stability aspects are at
stake, the Banco de Portugal may, under the condition laid down in its
Organic Law, grant temporarily to the Fund the financial resources
required to meet its immediate needs</t>
  </si>
  <si>
    <t>YES, if the resources are insufficient to comply with its commitments, the
DGS may ask for special contributions or resort to loans</t>
  </si>
  <si>
    <t>1 357 000</t>
  </si>
  <si>
    <t>63 718 444</t>
  </si>
  <si>
    <t>28 297 870</t>
  </si>
  <si>
    <t>18 202 345</t>
  </si>
  <si>
    <t>Ex-ante part: 0.1% of the contribution base in 2008,
0,2% of the contribution base in 2009
Ex-post part : Stand-by lines of credit granted yearly by
every member credit institution proportionally with the
weight of the eligible deposits placed with it in total
eligible deposits</t>
  </si>
  <si>
    <t>YES, there is a target for the coverage ratio, set at 2.3% in 2006.
Where the Fund has cumulated a level of own resources considered as adequate
in relation to the total eligible deposits, the National Bank of Romania’s Board may
decide to suspend the payment of annual contributions</t>
  </si>
  <si>
    <t>There is no binding provision, but the Fund may ask the Government to guarantee
its borrowings</t>
  </si>
  <si>
    <t>YES, the Fund may borrow funds from credit institutions, financial companies and
other institutions, except the National Bank of Romania, or it may issue debt
securities</t>
  </si>
  <si>
    <t>224 731</t>
  </si>
  <si>
    <t>20 814 712</t>
  </si>
  <si>
    <t>16 596 697</t>
  </si>
  <si>
    <t>8 669 563 (without guarantee)</t>
  </si>
  <si>
    <t>No contributions but, banks must invest assets in the
amount of at least 2.5% of the guaranteed deposits at
the bank as at the final day of the previous half-year in
debt securities on the list of the Bank of Slovenia's
eligible financial assets or on the lists of national
central banks of the Eurosystem</t>
  </si>
  <si>
    <t>YES, the Central Bank in the case of a bankruptcy temporary
assumes the obligation to pay the guaranteed deposits (gives
assets to the successor bank for the payment of guaranteed
deposits of the bank in bankruptcy) and then calls on the banks to
pay in an appropriate share of funds necessary for paying out the
guaranteed deposits</t>
  </si>
  <si>
    <t>35 070 000 (2007)</t>
  </si>
  <si>
    <t>18 030 000 (2007)</t>
  </si>
  <si>
    <t>17 500 000 (2007)</t>
  </si>
  <si>
    <t>0.75% of the contribution base
(in 1996–2001 0.3%; in 2002–2005 0.75%; in 2006 0.2%). BUT,
a) when the DGS is repaying a loan used for compensation payments
for inaccessible deposits, the minimum amount is 0.35%, or 0.2% of
the contribution base
b) when the DGS is neither repaying a loan provided for the
compensation payments for inaccessible deposits nor possess
sufficient funds for compensation payments at the minimum of 1.5%
of the total contribution base, the contribution base shall be
determined by the DGS in the minimum amount of 0.2% of
contribution base</t>
  </si>
  <si>
    <t>NO, but the National Bank of Slovakia (NBS) paid a single
contribution of 100 000 000 SK in 1996</t>
  </si>
  <si>
    <t>YES, there are repayable assistance funds and government
subsidies. A state guarantee may be granted for a loan</t>
  </si>
  <si>
    <t>YES, a loan from the NBS or a commercial bank</t>
  </si>
  <si>
    <t>25 243</t>
  </si>
  <si>
    <t>96 576 837 (2007)</t>
  </si>
  <si>
    <t>94 086 374 (2007)</t>
  </si>
  <si>
    <t>41 014 103 (2007)</t>
  </si>
  <si>
    <t>0,175 % of the amount obtained by dividing the
minimum amount of consolidated own funds required
to cover risks by the actual amount of consolidated
own funds, and then multiplying the sum by the
amount of covered deposits.</t>
  </si>
  <si>
    <t>YES, the DGS may raise a loan for its operations if its own funds are
not sufficient to compensate the claims of depositors. A bank and a
branch of a foreign credit institution belonging to the DGS shall, in
that case, be under an obligation to grant a loan to the DGS for the
fulfillment of the liabilities of the DGS in the same proportion as it had
covered deposits within the scope of the DGS at the end of the
previous calendar year</t>
  </si>
  <si>
    <t>549 000 (2007)</t>
  </si>
  <si>
    <t>399 816 007</t>
  </si>
  <si>
    <t>229 070 837</t>
  </si>
  <si>
    <t>58 693 652</t>
  </si>
  <si>
    <t>The annual fee of a member is 0.1% of the contribution
base, adjusted by taking into account the capital
adequacy ratio; a higher ratio leads to a lower fee.
There is a minimum contribution of 0.06% of the
contribution base and a maximum contribution of
0.14% of the contribution base</t>
  </si>
  <si>
    <t>YES, there is an annual grant from the Parliament
(for administration costs such as salaries, rent for the
premises and other costs). A sum equal to the grant
shall be deducted from the annual fees of the
members</t>
  </si>
  <si>
    <t>YES, from the Swedish National Debt Office</t>
  </si>
  <si>
    <t>1 867 525</t>
  </si>
  <si>
    <t>965 505 033  (2008)</t>
  </si>
  <si>
    <t>2 165 474 974 (2005)</t>
  </si>
  <si>
    <t>In case of intervention: estimate of the compensation
costs expected to be paid based on estimated claims
for the 12 months following the levy date. For
administrative expenses: the Management Expenses
Levy is collected annually and composed by: a base
cost, not dependent on the level of DGS, and a specific
cost to run the FSCS.</t>
  </si>
  <si>
    <t>YES, from commercial lenders</t>
  </si>
  <si>
    <t>total domestic deposit base US$B, 2010</t>
  </si>
  <si>
    <t>exchange rates used</t>
  </si>
  <si>
    <t>1 GBP = 1.98USD</t>
  </si>
  <si>
    <t>1 CHF = 0.88 USD</t>
  </si>
  <si>
    <t>1 EUR = 1.47 USD</t>
  </si>
  <si>
    <t>1 GBP = 1.46 USD</t>
  </si>
  <si>
    <t>1 CHF = 0.93 USD</t>
  </si>
  <si>
    <t>1 EUR = 1.39 USD</t>
  </si>
  <si>
    <t>1 GBP = 1.61 USD</t>
  </si>
  <si>
    <t>1 CHF = 0.97 USD</t>
  </si>
  <si>
    <t>1 EUR = 1.43 USD</t>
  </si>
  <si>
    <t>1 USD = .64 GBP</t>
  </si>
  <si>
    <t>1 USD = .74 EUR</t>
  </si>
  <si>
    <t>1 USD = .94 CHF</t>
  </si>
  <si>
    <t>1 GBP = 1.62 USD</t>
  </si>
  <si>
    <t>1 CHF = 1.17USD</t>
  </si>
  <si>
    <t>1 EUR = 1.41 USD</t>
  </si>
  <si>
    <t>1 YEN = .0125 USD</t>
  </si>
  <si>
    <t>1 GBP = 1.572 USD</t>
  </si>
  <si>
    <t>1 CHF = 1.05 USD</t>
  </si>
  <si>
    <t>1 EUR = 1.266 USD</t>
  </si>
  <si>
    <t>1 YEN = .0126 USD</t>
  </si>
  <si>
    <t>total domestic deposits, th E</t>
  </si>
  <si>
    <t>Total amount of eligible deposits billions USD</t>
  </si>
  <si>
    <t>Total amount of covered deposits billions USD</t>
  </si>
  <si>
    <t>size of the fund</t>
  </si>
  <si>
    <t>*Germany fund size uses total deposits</t>
  </si>
  <si>
    <t>Potential Deposit Liabilities</t>
  </si>
  <si>
    <t>Covered Deposits $B)</t>
  </si>
  <si>
    <t>Total Deposits ($B)</t>
  </si>
  <si>
    <t>Eligible Deposits ($B)</t>
  </si>
  <si>
    <t>Size of the DIS Fund ($B)</t>
  </si>
  <si>
    <t>Ability to Pay</t>
  </si>
  <si>
    <t>Korea, Republic of</t>
  </si>
  <si>
    <t xml:space="preserve">United Kingdom      </t>
  </si>
  <si>
    <t>Public Debt (as % of GDP, 2007)</t>
  </si>
  <si>
    <t>Total Deposits / GDP</t>
  </si>
  <si>
    <t>GDP (2007, USD Billions, WEO)</t>
  </si>
  <si>
    <t xml:space="preserve">Australia           </t>
  </si>
  <si>
    <t xml:space="preserve">Bulgaria            </t>
  </si>
  <si>
    <t xml:space="preserve">Canada              </t>
  </si>
  <si>
    <t xml:space="preserve">Cyprus              </t>
  </si>
  <si>
    <t xml:space="preserve">Denmark             </t>
  </si>
  <si>
    <t xml:space="preserve">Estonia             </t>
  </si>
  <si>
    <t xml:space="preserve">Hungary             </t>
  </si>
  <si>
    <t xml:space="preserve">Indonesia           </t>
  </si>
  <si>
    <t xml:space="preserve">Japan               </t>
  </si>
  <si>
    <t xml:space="preserve">Latvia              </t>
  </si>
  <si>
    <t xml:space="preserve">Malta               </t>
  </si>
  <si>
    <t xml:space="preserve">Singapore           </t>
  </si>
  <si>
    <t xml:space="preserve">Slovak Republic     </t>
  </si>
  <si>
    <t xml:space="preserve">Switzerland         </t>
  </si>
  <si>
    <t xml:space="preserve"> Size of DIS Fund / Covered Deposits </t>
  </si>
  <si>
    <t>BE</t>
  </si>
  <si>
    <t>BG</t>
  </si>
  <si>
    <t>CZ</t>
  </si>
  <si>
    <t>DK</t>
  </si>
  <si>
    <t>DE</t>
  </si>
  <si>
    <t>EE</t>
  </si>
  <si>
    <t>IE</t>
  </si>
  <si>
    <t>confidential</t>
  </si>
  <si>
    <t>GR</t>
  </si>
  <si>
    <t>ES</t>
  </si>
  <si>
    <t>FR</t>
  </si>
  <si>
    <t>IT</t>
  </si>
  <si>
    <t>CY</t>
  </si>
  <si>
    <t>LV</t>
  </si>
  <si>
    <t>LT</t>
  </si>
  <si>
    <t>LU</t>
  </si>
  <si>
    <t>HU</t>
  </si>
  <si>
    <t>MT</t>
  </si>
  <si>
    <t>NL</t>
  </si>
  <si>
    <t>AT</t>
  </si>
  <si>
    <t>PL</t>
  </si>
  <si>
    <t>PT</t>
  </si>
  <si>
    <t>RO</t>
  </si>
  <si>
    <t>SI</t>
  </si>
  <si>
    <t>SK</t>
  </si>
  <si>
    <t>FI</t>
  </si>
  <si>
    <t>SE</t>
  </si>
  <si>
    <t>total deposits (2007)</t>
  </si>
  <si>
    <t>eligible deposits (2007)</t>
  </si>
  <si>
    <t>covered deposits (2007)</t>
  </si>
  <si>
    <t>*</t>
  </si>
  <si>
    <t>size of fund</t>
  </si>
  <si>
    <t>EU [pdf</t>
  </si>
  <si>
    <t>2008 unless otherwise marked</t>
  </si>
  <si>
    <t>2007 fund size</t>
  </si>
  <si>
    <t>Fund size (2007)</t>
  </si>
  <si>
    <t>year</t>
  </si>
  <si>
    <t>GDP (2007, $B)</t>
  </si>
  <si>
    <t>Covered Deposits ($B)</t>
  </si>
  <si>
    <t>(Ireland uses eligible deposits)</t>
  </si>
  <si>
    <t>eligible - fund / gdp</t>
  </si>
  <si>
    <t>fund/gdp</t>
  </si>
  <si>
    <t>total</t>
  </si>
  <si>
    <t>Hong Kong SAR, China</t>
  </si>
  <si>
    <t xml:space="preserve">Sources: World Bank Survey, IADI, Laeven and Valencia (2012), FSB (2010, 2012), IMF staff reports, and national deposit insurance agencies. </t>
  </si>
  <si>
    <t>Sources: European Commission, International Association for Deposit Insurers, Financial Stability Board (2010, 2012), FDIC, Laeven and Valencia (2012), IMF staff reports, and national deposit insurance agencies.</t>
  </si>
  <si>
    <t>1/ Banking crisis dates for the period 2007-2011 according to Laeven and Valencia (2012). Cyprus is added to this list as of 2012.</t>
  </si>
  <si>
    <t>3/ Covering only private savings accounts.</t>
  </si>
  <si>
    <t>5/ The government guaranteed insured deposits up to the existing coverage limit in full should the insurance fund run out of funds.</t>
  </si>
  <si>
    <t>8/ Separate deposit insurance schemes exist for banks and cooperative financial institutions.</t>
  </si>
  <si>
    <t>10/ Deposit Protection Scheme and the Deposit Protection Scheme for Co-operative Societies.</t>
  </si>
  <si>
    <t>16/ Fundo Garantidor de Crédito (FGC) cover deposits at banks, as well private deposit insurance schemes for credit unions.</t>
  </si>
  <si>
    <t>17/ Canada Deposit Insurance Corporation, Autorité des marchés financiers, and provincial-level funds primarily for credit unions.</t>
  </si>
  <si>
    <t>1/ On October 12, 2008, Australia announced an unlimited guarantee scheme for deposits in excess of A$1 million, the Australian Government Guarantee Scheme for Large Deposits and Wholesale Funding (the Guarantee Scheme). The Guarantee Scheme was to remain in place for a period of  three years, and was voluntary and subject to a fee (for deposits exceeding A$ 1 million per  person and bank). The Scheme formally commenced on 28 November 2008, and closed for new liabilities at the end of March 2010. Large deposits and wholesale liabilities guaranteed under the Scheme as at 31 March 2010 remained guaranteed, for a fee, for the relevant term. Separate deposit insurance arrangements continued to apply for deposit balances totalling up to and including A$1 million per customer per institution,  and were lowered to A$250,000 from 1 February 2012 onwards. Such deposits are guaranteed without charge.</t>
  </si>
  <si>
    <t>x3/</t>
  </si>
  <si>
    <t>x4/</t>
  </si>
  <si>
    <t>x5/</t>
  </si>
  <si>
    <t>backstop 6/</t>
  </si>
  <si>
    <t>multiple schemes</t>
  </si>
  <si>
    <t>central bank, supervisor, or ministry</t>
  </si>
  <si>
    <t>Significant nationalizations of deposit-taking institutions since 2008</t>
  </si>
  <si>
    <t>Increase in deposit protection since 2008</t>
  </si>
  <si>
    <t>10/ When Italy joined the EU, the coverage was ITL 200 million. This translated into EUR103291. Since 2010, Italy's coverage has been reduced to EUR100000, in line with the harmonized level of deposit insurance coverage as embodied in the 2009/14/EC directive.</t>
  </si>
  <si>
    <t>Public Debt (as % of GDP)</t>
  </si>
  <si>
    <t>Country name</t>
  </si>
  <si>
    <t>Country code</t>
  </si>
  <si>
    <t>AFG</t>
  </si>
  <si>
    <t>Low income</t>
  </si>
  <si>
    <t>South Asia</t>
  </si>
  <si>
    <t>ALB</t>
  </si>
  <si>
    <t>Upper middle income</t>
  </si>
  <si>
    <t>Europe &amp; Central Asia</t>
  </si>
  <si>
    <t>DZA</t>
  </si>
  <si>
    <t>Middle East &amp; North Africa</t>
  </si>
  <si>
    <t>AGO</t>
  </si>
  <si>
    <t>Lower middle income</t>
  </si>
  <si>
    <t>Sub-Saharan Africa</t>
  </si>
  <si>
    <t>ARG</t>
  </si>
  <si>
    <t>Latin America &amp; Caribbean</t>
  </si>
  <si>
    <t>ARM</t>
  </si>
  <si>
    <t>AUS</t>
  </si>
  <si>
    <t>High income</t>
  </si>
  <si>
    <t>AUT</t>
  </si>
  <si>
    <t>Azerbaijan</t>
  </si>
  <si>
    <t>AZE</t>
  </si>
  <si>
    <t>BHS</t>
  </si>
  <si>
    <t>BHR</t>
  </si>
  <si>
    <t>BGD</t>
  </si>
  <si>
    <t>BRB</t>
  </si>
  <si>
    <t>BLR</t>
  </si>
  <si>
    <t>BEL</t>
  </si>
  <si>
    <t>BLZ</t>
  </si>
  <si>
    <t>BEN</t>
  </si>
  <si>
    <t>BTN</t>
  </si>
  <si>
    <t>Bolivia</t>
  </si>
  <si>
    <t>BOL</t>
  </si>
  <si>
    <t>Bosnia-Herzegovina</t>
  </si>
  <si>
    <t>BIH</t>
  </si>
  <si>
    <t>BWA</t>
  </si>
  <si>
    <t>BRA</t>
  </si>
  <si>
    <t>BRN</t>
  </si>
  <si>
    <t>BGR</t>
  </si>
  <si>
    <t>BFA</t>
  </si>
  <si>
    <t>BDI</t>
  </si>
  <si>
    <t>KHM</t>
  </si>
  <si>
    <t>East Asia &amp; Pacific</t>
  </si>
  <si>
    <t>CMR</t>
  </si>
  <si>
    <t>CAN</t>
  </si>
  <si>
    <t>CPV</t>
  </si>
  <si>
    <t>CAF</t>
  </si>
  <si>
    <t>TCD</t>
  </si>
  <si>
    <t>CHL</t>
  </si>
  <si>
    <t>CHN</t>
  </si>
  <si>
    <t>COL</t>
  </si>
  <si>
    <t>COM</t>
  </si>
  <si>
    <t>Congo, Dem Rep.</t>
  </si>
  <si>
    <t>CRI</t>
  </si>
  <si>
    <t>CIV</t>
  </si>
  <si>
    <t>HRV</t>
  </si>
  <si>
    <t>CYP</t>
  </si>
  <si>
    <t>CZE</t>
  </si>
  <si>
    <t>DNK</t>
  </si>
  <si>
    <t>DJI</t>
  </si>
  <si>
    <t>DOM</t>
  </si>
  <si>
    <t>ECU</t>
  </si>
  <si>
    <t>Egypt, Arab Rep.</t>
  </si>
  <si>
    <t>EGY</t>
  </si>
  <si>
    <t>SLV</t>
  </si>
  <si>
    <t>GNQ</t>
  </si>
  <si>
    <t>ERI</t>
  </si>
  <si>
    <t>EST</t>
  </si>
  <si>
    <t>ETH</t>
  </si>
  <si>
    <t>FJI</t>
  </si>
  <si>
    <t>FIN</t>
  </si>
  <si>
    <t>FRA</t>
  </si>
  <si>
    <t>GAB</t>
  </si>
  <si>
    <t>GMB</t>
  </si>
  <si>
    <t>GEO</t>
  </si>
  <si>
    <t>DEU</t>
  </si>
  <si>
    <t>GHA</t>
  </si>
  <si>
    <t>GRC</t>
  </si>
  <si>
    <t>GRD</t>
  </si>
  <si>
    <t>GTM</t>
  </si>
  <si>
    <t>GIN</t>
  </si>
  <si>
    <t>GNB</t>
  </si>
  <si>
    <t>GUY</t>
  </si>
  <si>
    <t>HTI</t>
  </si>
  <si>
    <t>HND</t>
  </si>
  <si>
    <t>HKG</t>
  </si>
  <si>
    <t>HUN</t>
  </si>
  <si>
    <t>ISL</t>
  </si>
  <si>
    <t>IND</t>
  </si>
  <si>
    <t>IDN</t>
  </si>
  <si>
    <t>Iran, Islamic Rep.</t>
  </si>
  <si>
    <t>IRN</t>
  </si>
  <si>
    <t>IRQ</t>
  </si>
  <si>
    <t>IRL</t>
  </si>
  <si>
    <t>ISR</t>
  </si>
  <si>
    <t>ITA</t>
  </si>
  <si>
    <t>JAM</t>
  </si>
  <si>
    <t>JPN</t>
  </si>
  <si>
    <t>JOR</t>
  </si>
  <si>
    <t>KAZ</t>
  </si>
  <si>
    <t>KEN</t>
  </si>
  <si>
    <t>KIR</t>
  </si>
  <si>
    <t>KWT</t>
  </si>
  <si>
    <t>KGZ</t>
  </si>
  <si>
    <t>LAO</t>
  </si>
  <si>
    <t>LVA</t>
  </si>
  <si>
    <t>LBN</t>
  </si>
  <si>
    <t>LBR</t>
  </si>
  <si>
    <t>LBY</t>
  </si>
  <si>
    <t>Liechtenstein</t>
  </si>
  <si>
    <t>LIE</t>
  </si>
  <si>
    <t>LTU</t>
  </si>
  <si>
    <t>LUX</t>
  </si>
  <si>
    <t>MKD</t>
  </si>
  <si>
    <t>MDG</t>
  </si>
  <si>
    <t>MWI</t>
  </si>
  <si>
    <t>MYS</t>
  </si>
  <si>
    <t>MDV</t>
  </si>
  <si>
    <t>MLI</t>
  </si>
  <si>
    <t>MLT</t>
  </si>
  <si>
    <t>MRT</t>
  </si>
  <si>
    <t>MUS</t>
  </si>
  <si>
    <t>MEX</t>
  </si>
  <si>
    <t>MDA</t>
  </si>
  <si>
    <t>MNG</t>
  </si>
  <si>
    <t>MAR</t>
  </si>
  <si>
    <t>MOZ</t>
  </si>
  <si>
    <t>Myanmar</t>
  </si>
  <si>
    <t>MMR</t>
  </si>
  <si>
    <t>NAM</t>
  </si>
  <si>
    <t>NPL</t>
  </si>
  <si>
    <t>NLD</t>
  </si>
  <si>
    <t>New Zealand</t>
  </si>
  <si>
    <t>NZL</t>
  </si>
  <si>
    <t>NIC</t>
  </si>
  <si>
    <t>NER</t>
  </si>
  <si>
    <t>NGA</t>
  </si>
  <si>
    <t>NOR</t>
  </si>
  <si>
    <t>OMN</t>
  </si>
  <si>
    <t>PAK</t>
  </si>
  <si>
    <t>PAN</t>
  </si>
  <si>
    <t>PNG</t>
  </si>
  <si>
    <t>PRY</t>
  </si>
  <si>
    <t>PER</t>
  </si>
  <si>
    <t>PHL</t>
  </si>
  <si>
    <t>POL</t>
  </si>
  <si>
    <t>PRT</t>
  </si>
  <si>
    <t>QAT</t>
  </si>
  <si>
    <t>ROM</t>
  </si>
  <si>
    <t>RUS</t>
  </si>
  <si>
    <t>RWA</t>
  </si>
  <si>
    <t>WSM</t>
  </si>
  <si>
    <t>SAU</t>
  </si>
  <si>
    <t>SEN</t>
  </si>
  <si>
    <t>YUG</t>
  </si>
  <si>
    <t>SYC</t>
  </si>
  <si>
    <t>SLE</t>
  </si>
  <si>
    <t>SGP</t>
  </si>
  <si>
    <t>SVK</t>
  </si>
  <si>
    <t>SVN</t>
  </si>
  <si>
    <t>SLB</t>
  </si>
  <si>
    <t>Somalia</t>
  </si>
  <si>
    <t>SOM</t>
  </si>
  <si>
    <t>ZAF</t>
  </si>
  <si>
    <t>ESP</t>
  </si>
  <si>
    <t>LKA</t>
  </si>
  <si>
    <t>LCA</t>
  </si>
  <si>
    <t>SDN</t>
  </si>
  <si>
    <t>SUR</t>
  </si>
  <si>
    <t>SWZ</t>
  </si>
  <si>
    <t>SWE</t>
  </si>
  <si>
    <t>CHE</t>
  </si>
  <si>
    <t>SYR</t>
  </si>
  <si>
    <t>TJK</t>
  </si>
  <si>
    <t>TZA</t>
  </si>
  <si>
    <t>THA</t>
  </si>
  <si>
    <t>TGO</t>
  </si>
  <si>
    <t>Trinidad &amp; Tobago</t>
  </si>
  <si>
    <t>TTO</t>
  </si>
  <si>
    <t>TUN</t>
  </si>
  <si>
    <t>TUR</t>
  </si>
  <si>
    <t>TKM</t>
  </si>
  <si>
    <t>UGA</t>
  </si>
  <si>
    <t>UKR</t>
  </si>
  <si>
    <t>ARE</t>
  </si>
  <si>
    <t>GBR</t>
  </si>
  <si>
    <t>USA</t>
  </si>
  <si>
    <t>URY</t>
  </si>
  <si>
    <t>UZB</t>
  </si>
  <si>
    <t>VUT</t>
  </si>
  <si>
    <t>VEN</t>
  </si>
  <si>
    <t>VNM</t>
  </si>
  <si>
    <t>YEM</t>
  </si>
  <si>
    <t>ZMB</t>
  </si>
  <si>
    <t>ZWE</t>
  </si>
  <si>
    <t>Income Group</t>
  </si>
  <si>
    <t>Number of Explicit by Income level</t>
  </si>
  <si>
    <t>Total per Category</t>
  </si>
  <si>
    <t>Number of Explicit by Region</t>
  </si>
  <si>
    <r>
      <t xml:space="preserve">Income group     </t>
    </r>
    <r>
      <rPr>
        <i/>
        <sz val="11"/>
        <rFont val="Calibri"/>
        <family val="2"/>
        <scheme val="minor"/>
      </rPr>
      <t>Source</t>
    </r>
    <r>
      <rPr>
        <sz val="11"/>
        <rFont val="Calibri"/>
        <family val="2"/>
        <scheme val="minor"/>
      </rPr>
      <t>: World Bank</t>
    </r>
  </si>
  <si>
    <t>COD</t>
  </si>
  <si>
    <t>COG</t>
  </si>
  <si>
    <t>VCT</t>
  </si>
  <si>
    <t>KNA</t>
  </si>
  <si>
    <t>MNE</t>
  </si>
  <si>
    <t>KOR</t>
  </si>
  <si>
    <t>TON</t>
  </si>
  <si>
    <t>ATG</t>
  </si>
  <si>
    <t>DMA</t>
  </si>
  <si>
    <t>LSO</t>
  </si>
  <si>
    <t>Marshall Islands</t>
  </si>
  <si>
    <t>MHL</t>
  </si>
  <si>
    <t>Micronesia</t>
  </si>
  <si>
    <t>FSM</t>
  </si>
  <si>
    <t>PLW</t>
  </si>
  <si>
    <t>SMR</t>
  </si>
  <si>
    <t>São Tomé and Principe</t>
  </si>
  <si>
    <t>STP</t>
  </si>
  <si>
    <t>TUV</t>
  </si>
  <si>
    <t>TM</t>
  </si>
  <si>
    <t>Korea, Rep. of</t>
  </si>
  <si>
    <t xml:space="preserve">Russian Federation </t>
  </si>
  <si>
    <t>Montenegro (2010)</t>
  </si>
  <si>
    <t>per deposit account</t>
  </si>
  <si>
    <t>Increase in deposit protection since 2008: introduction of DIS</t>
  </si>
  <si>
    <t>Increase in deposit protection since 2008: increase in statutory DIS coverage</t>
  </si>
  <si>
    <t xml:space="preserve">Increase in deposit protection since 2008: government guarantee on deposits </t>
  </si>
  <si>
    <t>Increase in deposit protection since 2008: abolished co-insurance</t>
  </si>
  <si>
    <t>administered privately</t>
  </si>
  <si>
    <t>explicit (yes=1; no=0)</t>
  </si>
  <si>
    <t>ex-ante fund (yes=1; no=0)</t>
  </si>
  <si>
    <t>backstop from government</t>
  </si>
  <si>
    <t>Coverage limit in US dollars in 2003 (statutory limit, converted in US dollars)</t>
  </si>
  <si>
    <t>Coverage limit in US dollars in 2010 (statutory limit, converted in US dollars)</t>
  </si>
  <si>
    <r>
      <t>Region: IMF classification</t>
    </r>
    <r>
      <rPr>
        <i/>
        <sz val="11"/>
        <rFont val="Calibri"/>
        <family val="2"/>
        <scheme val="minor"/>
      </rPr>
      <t/>
    </r>
  </si>
  <si>
    <t>Region: WB classification</t>
  </si>
  <si>
    <t>Name of DGS or Fund</t>
  </si>
  <si>
    <t>Federal Deposit Insurance Corporation (FDIC)</t>
  </si>
  <si>
    <t>Albanian Deposit Insurance Agency</t>
  </si>
  <si>
    <t>Seguro de Depositos Sociedad Anonima (SEDESA)</t>
  </si>
  <si>
    <t>Armenian Deposit Guarantee Fund</t>
  </si>
  <si>
    <t>Einlagensicherung der Banken und Bankiers Gesellschaft m.b.H. [Deposit Protection Company of the Austrian Commercial Banks]</t>
  </si>
  <si>
    <t>Azerbaijan Deposit Insurance Fund</t>
  </si>
  <si>
    <t>Deposit Insurance Corporation of the Bahamas</t>
  </si>
  <si>
    <t>Bahrain Association of Banks</t>
  </si>
  <si>
    <t>Deposit Insurance Department of Bangladesh</t>
  </si>
  <si>
    <t>Barbados Deposit Insurance Corporation</t>
  </si>
  <si>
    <t>Fonds de Protection des Depots et des Instruments Financiers [Deposit and Financial Instrument Protection Fund]</t>
  </si>
  <si>
    <t>Deposit Insurance Agency of Bosnia and Herzegovina</t>
  </si>
  <si>
    <t>Fundo Garantidor de Creditos (FGC)</t>
  </si>
  <si>
    <t>Bulgarian Deposit Insurance Fund</t>
  </si>
  <si>
    <t>Canada Deposit Insurance Corporation</t>
  </si>
  <si>
    <t>Banco Central de Chile [Central Bank of Chile]</t>
  </si>
  <si>
    <t>Hong Kong Deposit Protection Board</t>
  </si>
  <si>
    <t>Fondo de Garantias de Instituciones Financieras (FOGAFIN)</t>
  </si>
  <si>
    <t>Agency of Deposit Compensation of Belarus (ADC)</t>
  </si>
  <si>
    <t>As of 2013</t>
  </si>
  <si>
    <t>Drzavna agencija za osiguranje stednih uloga i sanaciju banaka (DAB) [State Agency for Deposit Insurance and Bank Rehabilitation]</t>
  </si>
  <si>
    <t>Website</t>
  </si>
  <si>
    <t>www.dia.org.al</t>
  </si>
  <si>
    <t>www.bank-of-algeria.dz</t>
  </si>
  <si>
    <t>www.sedesa.com.ar</t>
  </si>
  <si>
    <t>www.adgf.am</t>
  </si>
  <si>
    <t>www.apra.gov.au</t>
  </si>
  <si>
    <t>www.einlagensicherung.at</t>
  </si>
  <si>
    <t>www.adif.az</t>
  </si>
  <si>
    <t>www.dic.bs</t>
  </si>
  <si>
    <t>www.banksbahrain.org</t>
  </si>
  <si>
    <t>www.bb.org.bd</t>
  </si>
  <si>
    <t>www.bdic.org.bb</t>
  </si>
  <si>
    <t>www.adc.by</t>
  </si>
  <si>
    <t>www.protectionfund.be</t>
  </si>
  <si>
    <t>www.aod.ba</t>
  </si>
  <si>
    <t>www.fgc.org.br</t>
  </si>
  <si>
    <t>www.dif.bg</t>
  </si>
  <si>
    <t>www.cdic.ca</t>
  </si>
  <si>
    <t>www.bcentral.cl</t>
  </si>
  <si>
    <t>www.dps.org.hk</t>
  </si>
  <si>
    <t>www.fogafin.gov.co</t>
  </si>
  <si>
    <t>www.dab.hr</t>
  </si>
  <si>
    <t>Deposit Protection Fund of Cyprus</t>
  </si>
  <si>
    <t>www.centralbank.gov.cy</t>
  </si>
  <si>
    <t>www.fpv.cz</t>
  </si>
  <si>
    <t>www.gii.dk</t>
  </si>
  <si>
    <t>www.cosede.gob.ec</t>
  </si>
  <si>
    <t>Corporacion del Seguro de Depositos (COSEDE)</t>
  </si>
  <si>
    <t>Garantifonden for indskydere og investorer (GII) [Danish Deposit Guarantee Fund]</t>
  </si>
  <si>
    <t>Fond pojisteni vkladu (FPV) [Deposit Insurance Fund]</t>
  </si>
  <si>
    <t>Instituto de Garantia de Depositos (IGD)</t>
  </si>
  <si>
    <t>www.igd.gob.sv</t>
  </si>
  <si>
    <t>Tagatisfond Guarantee Fund (TF) [Estonian Deposit Guarantee Fund]</t>
  </si>
  <si>
    <t>www.tf.ee</t>
  </si>
  <si>
    <t>Talletussuojarahasto [Deposit Guarantee Fund]</t>
  </si>
  <si>
    <t>www.fkl.fi</t>
  </si>
  <si>
    <t>Fonds de Garantie des Depots (FGD)</t>
  </si>
  <si>
    <t>www.garantiedesdepots.fr</t>
  </si>
  <si>
    <t>Gibraltar</t>
  </si>
  <si>
    <t>Gibraltar Deposit Guarantee Board</t>
  </si>
  <si>
    <t>www.gdgb.gi</t>
  </si>
  <si>
    <t>Hellenic Deposit and Investment Guarantee Fund</t>
  </si>
  <si>
    <t>www.hdgf.gr</t>
  </si>
  <si>
    <t>Banco de Guatemala como Administrador del Fondo para la Proteccion del Aorro</t>
  </si>
  <si>
    <t>www.banguat.gob.gt</t>
  </si>
  <si>
    <t>Fondo de Seguro de Depositos (FOSEDE)</t>
  </si>
  <si>
    <t>www.fosede.hn</t>
  </si>
  <si>
    <t>Orszagos Betetbiztositasi Alap [National Deposit Insurance Fund of Hungary]</t>
  </si>
  <si>
    <t>www.oba.hu</t>
  </si>
  <si>
    <t>Depositors and Investors Guarantee Fund</t>
  </si>
  <si>
    <t>www.tryggingarsjodur.is</t>
  </si>
  <si>
    <t>Deposit Insurance and Credit Guarantee Corporation</t>
  </si>
  <si>
    <t>www.dicgc.org.in</t>
  </si>
  <si>
    <t>Lembaga Penjamin Simpanan [Indonesia Deposit Insurance Corporation]</t>
  </si>
  <si>
    <t>www.lps.go.id</t>
  </si>
  <si>
    <t>Central Bank and Financial Services Authority of Ireland</t>
  </si>
  <si>
    <t>www.centralbank.ie</t>
  </si>
  <si>
    <t>www.fdic.gov</t>
  </si>
  <si>
    <t>Fondo Interbancario di Tutela dei Depositi (FITD) [Interbank Deposit Protection Fund]</t>
  </si>
  <si>
    <t>www.fitd.it</t>
  </si>
  <si>
    <t>Jamaica Deposit Insurance Corporation</t>
  </si>
  <si>
    <t>www.jdic.org</t>
  </si>
  <si>
    <t>Yokin Hoken Kikou [Deposit Insurance Corporation of Japan (DICJ)]</t>
  </si>
  <si>
    <t>www.dic.go.jp</t>
  </si>
  <si>
    <t>Jordan Deposit Insurance Corporation</t>
  </si>
  <si>
    <t>www.dic.gov.jo</t>
  </si>
  <si>
    <t>CJSC Kazakhstan Deposit Insurance Fund</t>
  </si>
  <si>
    <t>www.kdif.kz</t>
  </si>
  <si>
    <t>Deposit Protection Fund Board of Kenya</t>
  </si>
  <si>
    <t>www.centralbank.go.ke</t>
  </si>
  <si>
    <t>Korea Deposit Insurance Corporation (KDIC)</t>
  </si>
  <si>
    <t>www.kdic.or.kr</t>
  </si>
  <si>
    <t>Deposit Protection Agency of the Kyrgyz Republic</t>
  </si>
  <si>
    <t>www.deposit.kg</t>
  </si>
  <si>
    <t>www.bol.gov.la</t>
  </si>
  <si>
    <t>Financial and Capital Market Commission</t>
  </si>
  <si>
    <t>www.fktk.lv</t>
  </si>
  <si>
    <t>Institut National de Garantie des Depots</t>
  </si>
  <si>
    <t>www.bdl.gov.lb</t>
  </si>
  <si>
    <t>Libya (2010)</t>
  </si>
  <si>
    <t>Depositors insurance fund</t>
  </si>
  <si>
    <t>dif.gov.ly</t>
  </si>
  <si>
    <t>www.bankenverband.li</t>
  </si>
  <si>
    <t>Indeliu ir Investiciju Draudimas [State Company Deposit and Investments Insurance]</t>
  </si>
  <si>
    <t>www.iidraudimas.lt</t>
  </si>
  <si>
    <t>Association pour la Garantie des Depots, Luxembourg (AGDL) [Deposit Guarantee Association]</t>
  </si>
  <si>
    <t>www.agdl.lu</t>
  </si>
  <si>
    <t>Deposit Insurance Fund Skopje</t>
  </si>
  <si>
    <t>www.fodsk.org.mk</t>
  </si>
  <si>
    <t>Malaysia Deposit Insurance Corporation</t>
  </si>
  <si>
    <t>www.pidm.gov.my</t>
  </si>
  <si>
    <t>Depositor Compensation Scheme</t>
  </si>
  <si>
    <t>www.compensationschemes.org.mt</t>
  </si>
  <si>
    <t>Instituto para la Proteccion al Ahorro Bancario (IPAB)</t>
  </si>
  <si>
    <t>www.ipab.org.mx</t>
  </si>
  <si>
    <t>Deposit Guarantee Funding Banking System</t>
  </si>
  <si>
    <t>www.fgdsb.md</t>
  </si>
  <si>
    <t>www.mongolbank.mn</t>
  </si>
  <si>
    <t>Deposit Protection Fund</t>
  </si>
  <si>
    <t>www.fzdcg.org</t>
  </si>
  <si>
    <t>Fonds Collectif de Garantie des Depots, Bank Al-Maghrib</t>
  </si>
  <si>
    <t>www.bkam.ma</t>
  </si>
  <si>
    <t>De Nederlandsche Bank</t>
  </si>
  <si>
    <t>www.dnb.nl</t>
  </si>
  <si>
    <t>Fondo de Garantia de Depositos de la Institucions Financerias</t>
  </si>
  <si>
    <t>www.fogade.gob.ni</t>
  </si>
  <si>
    <t>Nigeria Deposit Insurance Corporation</t>
  </si>
  <si>
    <t>www.ndic.org.ng</t>
  </si>
  <si>
    <t>Bankenes Sikringsfond [Norwegian Banks’ Guarantee Fund]</t>
  </si>
  <si>
    <t>www.bankenessikringsfond.no</t>
  </si>
  <si>
    <t>Bank al-Markazi al-Umani [Central Bank of Oman]</t>
  </si>
  <si>
    <t>www.cbo-oman.org</t>
  </si>
  <si>
    <t>Fondo de Barantia de Depositos (FGD) [Guarantee Deposit Fund]</t>
  </si>
  <si>
    <t>www.bcp.gov.py</t>
  </si>
  <si>
    <t>Fondo de Seguro de Depositos</t>
  </si>
  <si>
    <t>www.fsd.org.pe</t>
  </si>
  <si>
    <t>Philippine Deposit Insurance Corporation</t>
  </si>
  <si>
    <t>www.pdic.gov.ph</t>
  </si>
  <si>
    <t>Bankowy Fundusz Gwarancyjny [Bank Guarantee Fund]</t>
  </si>
  <si>
    <t>www.bfg.pl</t>
  </si>
  <si>
    <t>Fundo de Garantia de Depositos</t>
  </si>
  <si>
    <t>www.fgd.pt</t>
  </si>
  <si>
    <t>Bank Deposit Guarantee Fund</t>
  </si>
  <si>
    <t>www.fgdb.ro</t>
  </si>
  <si>
    <t>Russian Deposit Insurance Agency</t>
  </si>
  <si>
    <t>www.asv.org.ru</t>
  </si>
  <si>
    <t>Deposit Insurance Agency of Serbia</t>
  </si>
  <si>
    <t>www.aod.rs</t>
  </si>
  <si>
    <t>Singapore Deposit Insurance Corporation</t>
  </si>
  <si>
    <t>www.sdic.org.sg</t>
  </si>
  <si>
    <t>Fond Ochrany Vkladov [Deposit Protection Fund]</t>
  </si>
  <si>
    <t>www.fovsr.sk</t>
  </si>
  <si>
    <t>Slovenian Deposit Guarantee Scheme</t>
  </si>
  <si>
    <t>www.bsi.si</t>
  </si>
  <si>
    <t>www.fgd.es</t>
  </si>
  <si>
    <t>Fondo de Garantia de Depositos</t>
  </si>
  <si>
    <t>Bank Deposit Security Fund of Sudan</t>
  </si>
  <si>
    <t>Riksgalden [Swedish National Debt Office]</t>
  </si>
  <si>
    <t>www.riksgalden.se</t>
  </si>
  <si>
    <t>Deposit Protection of Swiss Bankers and Securities Dealers</t>
  </si>
  <si>
    <t>www.swissbanking.org</t>
  </si>
  <si>
    <t>www.cbsl.lk</t>
  </si>
  <si>
    <t>Sri Lanka Deposit Insurance Scheme (SLDIS)</t>
  </si>
  <si>
    <t>National Bank of Tajikistan</t>
  </si>
  <si>
    <t>www.nbt.tj</t>
  </si>
  <si>
    <t>Deposit Insurance Board</t>
  </si>
  <si>
    <t>www.bot-tz.org</t>
  </si>
  <si>
    <t>Deposit Protection Agency of Thailand</t>
  </si>
  <si>
    <t>www.dpa.or.th</t>
  </si>
  <si>
    <t>Deposit Insurance Corporation</t>
  </si>
  <si>
    <t>www.dictt.org</t>
  </si>
  <si>
    <t>Savings Deposit Insurance Fund (SDIF)</t>
  </si>
  <si>
    <t>www.tmsf.org.tr</t>
  </si>
  <si>
    <t>Bank of Uganda</t>
  </si>
  <si>
    <t>www.bou.or.ug</t>
  </si>
  <si>
    <t>Deposit Guarantee Fund</t>
  </si>
  <si>
    <t>www.fg.gov.ua</t>
  </si>
  <si>
    <t>Financial Services Compensation Scheme</t>
  </si>
  <si>
    <t>www.fscs.org.uk</t>
  </si>
  <si>
    <t>Corporacion de Proteccion del Ahorro Bancario (COPAB)</t>
  </si>
  <si>
    <t>www.copab.org.uy</t>
  </si>
  <si>
    <t>Fund of Guarantee Citizens Deposit In Banks</t>
  </si>
  <si>
    <t>www.fgd.uz</t>
  </si>
  <si>
    <t>Fondo de Garantia de Depositos y Proteccion Bancaria (FOGADE) [Guaranty of Deposits and Banking Protection Fund]</t>
  </si>
  <si>
    <t>www.fogade.gob.ve</t>
  </si>
  <si>
    <t>Deposit Insurance of Vietnam (DIV)</t>
  </si>
  <si>
    <t>www.div.gov.vn</t>
  </si>
  <si>
    <t>www.centralbank.gov.ye</t>
  </si>
  <si>
    <t>Deposit Protection Board of Zimbabwe</t>
  </si>
  <si>
    <t>Bank Deposit Insurance Corporation</t>
  </si>
  <si>
    <t>CHF100000</t>
  </si>
  <si>
    <t>Einlagensicherungs- und Anlegerschutz-Stiftung des Liechtensteinischen Bankenverbandes (EAS) [Deposit Guarantee and Investor Protection Foundation of the Liechtenstein Bankers Association]</t>
  </si>
  <si>
    <t>BRR250000</t>
  </si>
  <si>
    <t>Exchange rate with dollar 2013</t>
  </si>
  <si>
    <t>USD31000</t>
  </si>
  <si>
    <t>Coverage limit in US dollars in 2013 (statutory limit, converted in US dollars)</t>
  </si>
  <si>
    <t>USD9800</t>
  </si>
  <si>
    <t>JOD50000</t>
  </si>
  <si>
    <t>Experienced banking crisis between 2007 - 2013</t>
  </si>
  <si>
    <t>400000 UDI</t>
  </si>
  <si>
    <t>www.bcm.mr</t>
  </si>
  <si>
    <t>Fonds de Garantie des Dépôts</t>
  </si>
  <si>
    <t>90% of first UDF120 (up to maximum of UDF 108)</t>
  </si>
  <si>
    <t>90% of first HUF3333333 (up to maximum of HUF3000000)</t>
  </si>
  <si>
    <t>90% of first EUR22222 (up to maximum of EUR20000)</t>
  </si>
  <si>
    <t>90% of first EUR22222 (up to maximum of EUR 20000)</t>
  </si>
  <si>
    <t>75% of first COP26666667 (up to maximum of COP20000000)</t>
  </si>
  <si>
    <t>90% of first EUR27778 (up to maximum of EUR25000)</t>
  </si>
  <si>
    <t>100% of first GBP2000; 90% of next GBP33000 (up to maximum of GBP31700)</t>
  </si>
  <si>
    <t>100% of first EUR1000; 90% of next EUR23889 (up to maximum of EUR22500)</t>
  </si>
  <si>
    <t>PNS92625</t>
  </si>
  <si>
    <t>UYU685525</t>
  </si>
  <si>
    <t>www.dpcorp.co.zw</t>
  </si>
  <si>
    <t>USD500</t>
  </si>
  <si>
    <t>10000000 UDI</t>
  </si>
  <si>
    <t>THB50,000,000</t>
  </si>
  <si>
    <t>TTD125,000</t>
  </si>
  <si>
    <t>TRY100,000</t>
  </si>
  <si>
    <t>TRY50,000</t>
  </si>
  <si>
    <t>TTD50,000</t>
  </si>
  <si>
    <t>TTD75,000</t>
  </si>
  <si>
    <t>TZS1,500,000</t>
  </si>
  <si>
    <t>TJS7,000</t>
  </si>
  <si>
    <t>CHF100,000</t>
  </si>
  <si>
    <t>EUR100,000</t>
  </si>
  <si>
    <t>SDG10,000</t>
  </si>
  <si>
    <t>SDG1,500</t>
  </si>
  <si>
    <t>SKK250,000</t>
  </si>
  <si>
    <t>CHF30,000</t>
  </si>
  <si>
    <t>EUR20,000</t>
  </si>
  <si>
    <t>EUR18,500</t>
  </si>
  <si>
    <t>90% of first EUR22,222 (up to maximum of EUR20,000)</t>
  </si>
  <si>
    <t>EUR3,000</t>
  </si>
  <si>
    <t>EUR50,000</t>
  </si>
  <si>
    <t>SGD50,000</t>
  </si>
  <si>
    <t xml:space="preserve">SGD20,000 </t>
  </si>
  <si>
    <t>13/ On November 25, 2008, the Government of Mongolia issued a blanket deposit guarantee under the Law of Mongolia on Issuing a Guarantee for Savings held at Banks  ("Deposit Guarantee Law"). This blanket guarantee had been issued amidst the financial crisis in 2008. The Deposit Guarantee Law expired on 25 November 2012 and was replaced with the introduction of an explicit deposit insurance scheme.</t>
  </si>
  <si>
    <t>LEK2,500,000</t>
  </si>
  <si>
    <t>MNT20,000,000</t>
  </si>
  <si>
    <t>MDL6,000</t>
  </si>
  <si>
    <t>USD250,000</t>
  </si>
  <si>
    <t>MAD80,000</t>
  </si>
  <si>
    <t>NGN500,000</t>
  </si>
  <si>
    <t>PYG124,367,400</t>
  </si>
  <si>
    <t>PYG72,930,975</t>
  </si>
  <si>
    <t>PYG113,061,300</t>
  </si>
  <si>
    <t>75% of first OMR26,667 (up to maximum of 20,000)</t>
  </si>
  <si>
    <t>OMR20,000</t>
  </si>
  <si>
    <t>UGX3,000,000</t>
  </si>
  <si>
    <t>UAH200,000</t>
  </si>
  <si>
    <t>GBP85,000</t>
  </si>
  <si>
    <t>YER2,000,000</t>
  </si>
  <si>
    <t>BSF30,000</t>
  </si>
  <si>
    <t>VND50,000,000</t>
  </si>
  <si>
    <t>AMD4,000,000</t>
  </si>
  <si>
    <t>AZN30,000</t>
  </si>
  <si>
    <t>AUD250,000</t>
  </si>
  <si>
    <t>ARG120,000</t>
  </si>
  <si>
    <t>DIN600,000</t>
  </si>
  <si>
    <t>KIP20,000,000</t>
  </si>
  <si>
    <t>KIP15,000,000</t>
  </si>
  <si>
    <t>EUR4,600</t>
  </si>
  <si>
    <t>LBP5,000,000</t>
  </si>
  <si>
    <t>UNLIMITED 15/</t>
  </si>
  <si>
    <t>EUR20,887</t>
  </si>
  <si>
    <t>USD9632.92</t>
  </si>
  <si>
    <t>RS200,000</t>
  </si>
  <si>
    <t>100% of first LYD10,000, 50% for next LYD90,000, 25% of next LYD300,000, 12.5% of next LYD600,000, and 10% for amounts above LYD1,000,000, up to a maximum total coverage of LYD250,000</t>
  </si>
  <si>
    <t>100% of first LEK350,000; 85% of next LEK411,765 (up to maximum of LEK700,000)</t>
  </si>
  <si>
    <t>ARG30,000</t>
  </si>
  <si>
    <t>www.beac.int</t>
  </si>
  <si>
    <t>Fonds de Garantie des Depots en Afrique Centrale (FOGADAC)</t>
  </si>
  <si>
    <t>XAF5,000,000</t>
  </si>
  <si>
    <t>Statutory coverage limit in 2003 (in reported currency)</t>
  </si>
  <si>
    <t>Statutory coverage limit in 2010 (in reported currency)</t>
  </si>
  <si>
    <t>Statutory coverage limit in 2013 (in reported currency)</t>
  </si>
  <si>
    <t>Coverage limit / GDP per Capita 2003 (in %)</t>
  </si>
  <si>
    <t>Coverage limit / GDP per Capita 2010 (in %)</t>
  </si>
  <si>
    <t>Coverage limit / GDP per Capita 2013 (in %)</t>
  </si>
  <si>
    <t>Total coverage including government guarantees (if any) in 2003</t>
  </si>
  <si>
    <t>Total coverage including government guarantees (if any) in 2010</t>
  </si>
  <si>
    <t>Total coverage including government guarantees (if any) in 2013</t>
  </si>
  <si>
    <t>Bank deposit guarantee fund</t>
  </si>
  <si>
    <t>Coinsurance in 2013</t>
  </si>
  <si>
    <t>Coinsurance in 2003</t>
  </si>
  <si>
    <t>Brunei Darussalam Deposit Protection Corporation</t>
  </si>
  <si>
    <t>www.mof.gov.bn</t>
  </si>
  <si>
    <t>x 14/</t>
  </si>
  <si>
    <t>14/ In addition to expanding deposit insurance coverage, the National Monetary Council allowed banks to issue a special time deposit guaranteed by the deposit insurance agency (FGC) for the issuance of securities.</t>
  </si>
  <si>
    <t>2/ Coverage extended to include foreign currency deposits.</t>
  </si>
  <si>
    <t>www.edb-banken.de</t>
  </si>
  <si>
    <t>Entschädigungseinrichtung Deutscher Banken (EdB) [Compensation Scheme of German Banks]</t>
  </si>
  <si>
    <t>www.cbt.tm</t>
  </si>
  <si>
    <t>organization of scheme: legally separate (1=yes; 0=no)</t>
  </si>
  <si>
    <t>organization of scheme: central bank, supervisor, or ministry (1=yes; 0=no)</t>
  </si>
  <si>
    <t>administration of scheme: administered publicly (1=yes; 0=no)</t>
  </si>
  <si>
    <t>administration of scheme: administered privately (1=yes; 0=no)</t>
  </si>
  <si>
    <t>administration of scheme: administered jointly (1=yes; 0=no)</t>
  </si>
  <si>
    <t>paybox only (1=yes)</t>
  </si>
  <si>
    <t>paybox with extended powers, or loss or risk minimizer (1=yes; 0=no)</t>
  </si>
  <si>
    <t>multiple schemes (1=yes; 0=no)</t>
  </si>
  <si>
    <t>membership: compulsory for domestic banks (1=yes; 0=no)</t>
  </si>
  <si>
    <t>membership: local subsidiaries of foreign banks (1=yes; 0=no)</t>
  </si>
  <si>
    <t>membership: local branches of foreign banks (1=yes; 0=no)</t>
  </si>
  <si>
    <t>coverage: foreign currency deposits (1=yes; 0=no)</t>
  </si>
  <si>
    <t>coverage: interbank deposits (1=yes; 0=no)</t>
  </si>
  <si>
    <t>Deposit Insurance Fund of Kosovo (DIFK)</t>
  </si>
  <si>
    <t>www.fsdk.org</t>
  </si>
  <si>
    <t>Depositor protection fund</t>
  </si>
  <si>
    <t>www.dcgc.org.np</t>
  </si>
  <si>
    <t>NPR200000</t>
  </si>
  <si>
    <t>GDP (US$bn)</t>
  </si>
  <si>
    <t>Covered Deposits (US$bn)</t>
  </si>
  <si>
    <t>Size of the DIS Fund (US$bn)</t>
  </si>
  <si>
    <t>Eligible Deposits (US$bn)</t>
  </si>
  <si>
    <t>Total Deposits (US$bn)</t>
  </si>
  <si>
    <r>
      <t>x</t>
    </r>
    <r>
      <rPr>
        <vertAlign val="superscript"/>
        <sz val="9"/>
        <color theme="1"/>
        <rFont val="Times New Roman"/>
        <family val="1"/>
      </rPr>
      <t>2/</t>
    </r>
  </si>
  <si>
    <t>Statutory limit</t>
  </si>
  <si>
    <t>Coverage including government guarantees (US$)</t>
  </si>
  <si>
    <t>10/ Jordanian government issued a blanket guarantee on deposits in 2008, which expired end-2010.</t>
  </si>
  <si>
    <t>13/ Full guarantee for noninterest-bearing transaction accounts until December 31, 2012.</t>
  </si>
  <si>
    <t>9/ On October 8, 2008, the Slovak government announced a blanket guarantee on deposits, which became effective as of November 1, 2009. Blanket guarantee expired at the end of 2010.</t>
  </si>
  <si>
    <t>8/ State-owned banks Belarusbank and Belagroprombank benefit from a full government guarantee on all their deposits, and do not make contributions to the Guarantee Fund. By Presidential decree of November 4, 2008. Belarus subsequently extended a full guarantee on all household deposits in all banks.</t>
  </si>
  <si>
    <t>3/ Indonesia introduced explicit deposit insurance in 2004. The 2003 coverage limit refers to blanket guarantee in place.</t>
  </si>
  <si>
    <t>4/ Malaysia introduced explicit deposit insurance in 2005. The 2003 coverage limit refers to blanket guarantee in place.</t>
  </si>
  <si>
    <t>UNLIMITED 2/</t>
  </si>
  <si>
    <t>75% of first COP26,666,667 (up to maximum of COP20,000,000)</t>
  </si>
  <si>
    <t>COP20,000,000</t>
  </si>
  <si>
    <t>KES100,000</t>
  </si>
  <si>
    <t>NGN50,000</t>
  </si>
  <si>
    <t>TZS250,000</t>
  </si>
  <si>
    <t>USD3,640</t>
  </si>
  <si>
    <t>TAK60,000</t>
  </si>
  <si>
    <t>INR100,000</t>
  </si>
  <si>
    <t>JPY10,000,000</t>
  </si>
  <si>
    <t>KRW50,000,000</t>
  </si>
  <si>
    <t xml:space="preserve">MYR250,000 </t>
  </si>
  <si>
    <t>NPR200,000</t>
  </si>
  <si>
    <t>PHP500,000</t>
  </si>
  <si>
    <t>USD100,000</t>
  </si>
  <si>
    <t>PHP100,000</t>
  </si>
  <si>
    <t>VND30,000,000</t>
  </si>
  <si>
    <t>EUR5,000</t>
  </si>
  <si>
    <t xml:space="preserve">USD1,000 </t>
  </si>
  <si>
    <t>BAM35,000</t>
  </si>
  <si>
    <t>BGN196,000</t>
  </si>
  <si>
    <t>HKN400,000</t>
  </si>
  <si>
    <t>RUB700,000</t>
  </si>
  <si>
    <t>UAH150,000</t>
  </si>
  <si>
    <t>NOK2,000,000</t>
  </si>
  <si>
    <t>EUR30,000</t>
  </si>
  <si>
    <t>100% of first EUR10,000; 90% of next EUR11,111</t>
  </si>
  <si>
    <t>100% of first LTL10,000; 90% of next LTL38,889</t>
  </si>
  <si>
    <t>ISK2,091,000</t>
  </si>
  <si>
    <t>90% of first HUF3,333,333 (up to maximum of HUF3,000,000)</t>
  </si>
  <si>
    <t>EUR70,000</t>
  </si>
  <si>
    <t>EUR25,000</t>
  </si>
  <si>
    <t>EKK100,000</t>
  </si>
  <si>
    <t>DKK300,000</t>
  </si>
  <si>
    <t>90% of first EUR27,778 (up to maximum of EUR25,000)</t>
  </si>
  <si>
    <t>HKN100,000</t>
  </si>
  <si>
    <t>BGN15,000</t>
  </si>
  <si>
    <t>BAM5,000</t>
  </si>
  <si>
    <t>ISK3,425,000</t>
  </si>
  <si>
    <t>100% of first EUR1,000; 90% of next EUR23,889 (up to maximum of EUR22,500)</t>
  </si>
  <si>
    <t>RUB100,000</t>
  </si>
  <si>
    <t>EUR3,400</t>
  </si>
  <si>
    <t>UAH1,500</t>
  </si>
  <si>
    <t>100% of first GBP2,000; 90% of next GBP33,000 (up to maximum of GBP31,700)</t>
  </si>
  <si>
    <t>UNLIMITED 4/</t>
  </si>
  <si>
    <t>250000 13/</t>
  </si>
  <si>
    <t>UNLIMITED 11/</t>
  </si>
  <si>
    <t>UNLIMITED 9/</t>
  </si>
  <si>
    <t>UNLIMITED 8/</t>
  </si>
  <si>
    <t>EUR20,000 7/</t>
  </si>
  <si>
    <t>UNLIMITED 5/</t>
  </si>
  <si>
    <t>Table 2. Deposit Insurance Coverage Limits</t>
  </si>
  <si>
    <t>Explicit (%)</t>
  </si>
  <si>
    <t>Implicit (%)</t>
  </si>
  <si>
    <t>Figure 1. Explicit Deposit Insurance by Income Group, 2013</t>
  </si>
  <si>
    <t>Figure 2. Explicit Deposit Insurance by Region, 2013</t>
  </si>
  <si>
    <t>Notes:</t>
  </si>
  <si>
    <t>Experienced banking crisis between 2007 - 2013 1/</t>
  </si>
  <si>
    <t>-- in place since</t>
  </si>
  <si>
    <t>-- expired in</t>
  </si>
  <si>
    <t>6/ Excluding subordinated debt. Expired on October 10, 2010.</t>
  </si>
  <si>
    <t>15/ On October 12, 2008, Australia announced an unlimited guarantee scheme for deposits in excess of A$1 million (the Guarantee Scheme). The Scheme formally commenced on 28 November 2008, and closed for new liabilities at the end of March 2010. Large deposits and wholesale liabilities guaranteed under the Scheme as at 31 March 2010 remained guaranteed, for a fee, for the relevant term. Separate deposit insurance arrangements continued to apply for deposit balances totalling up to and including A$1 million per customer per institution,  and were lowered to A$250,000 from 1 February 2012 onwards. Such deposits are guaranteed without charge.</t>
  </si>
  <si>
    <t>4/ On September 29, 2010, the Credit Institutions Financial Support Scheme 2008, which provided a blanket guarantee of bank liabilities and was introduced by the Minister on September 20, 2008, expired. This blanket guarantee was succeeded by the Credit Institutions Eligible Liabilities Guarantee Scheme which was officially commenced on December 9, 2009 and which applied to 7 major Irish credit institutions. The Eligible Liabilities Guarantee Scheme was due to expire at the end of 2012 but was extended and expired on March 28, 2013.
Limited to almost all liabilities of seven major Irish financial institutions.</t>
  </si>
  <si>
    <t>16/ On October 8, 2008, the Slovak government announced a blanket guarantee on deposits, which became effective as of November 1, 2009. Blanket guarantee expired at the end of 2010.</t>
  </si>
  <si>
    <t>x 17/</t>
  </si>
  <si>
    <t>17/ Jordanian government issued a blanket guarantee on deposits in 2008, which expired end-2010.</t>
  </si>
  <si>
    <t xml:space="preserve">5/ Singapore announced on October 16, 2008 a blanket guarantee on deposits of individuals and non-bank customers of banks licensed in Singapore. The guarantee expired on December 31, 2010.
</t>
  </si>
  <si>
    <t>14/ Deposit insurance coverage increased from HKN400,000 to EUR100,000 on July 1, 2013 when Croatia joined the EU.</t>
  </si>
  <si>
    <t>EUR100,000 14/</t>
  </si>
  <si>
    <t>limited</t>
  </si>
  <si>
    <t>2/ Blanket guarantee introduced in 2008 expired at the end of 2010.</t>
  </si>
  <si>
    <t>19/ Blanket guarantee introduced in 2008 expired at the end of 2010.</t>
  </si>
  <si>
    <t xml:space="preserve">20/ Singapore announced on October 16, 2008 a blanket guarantee on deposits of individuals and non-bank customers of banks licensed in Singapore. The guarantee expired on December 31, 2010.
</t>
  </si>
  <si>
    <t>x 20/</t>
  </si>
  <si>
    <t>21/ State-owned banks Belarusbank and Belagroprombank benefit from a full government guarantee on all their deposits, and do not make contributions to the Guarantee Fund. By Presidential decree of November 4, 2008. Belarus subsequently extended a full guarantee on all household deposits in all banks.</t>
  </si>
  <si>
    <t>x 22/</t>
  </si>
  <si>
    <t>in place</t>
  </si>
  <si>
    <t>18/ The President of the Republic of Uzbekistan issued a decree announcing a blanket guarantee on deposits on November 28, 2008. Blanket guarantee officially in place since October 12, 2009. Guarantee still in place.</t>
  </si>
  <si>
    <t>6/ An explicit guarantee system was introduced in August 2008 with the formation of the Deposit Protection Agency, replacing a blanket guarantee. The blanket guarantee is being gradually phased out with a limit of  Baht 50 mln from Aug 11, 2012 - 10 Aug 10, 2015;  Baht 25 million from Aug 11, 2015 - Aug 10, 2016; and Baht 1 mln for the period Aug 11, 2016 - onwards.</t>
  </si>
  <si>
    <t xml:space="preserve">22/ In October 2008, the Austrian government announced a blanket guarantee on retail deposits. The guarantee expired end-2009. In addition, as part of the Austrian Guarantee Scheme for Bank Lending announced on October 13, 2008, the Austrian government issued a limited guarantee on new bond issues by banks. </t>
  </si>
  <si>
    <t>15/ Blanket guarantee on deposits in Mongolia expired on November 2012.</t>
  </si>
  <si>
    <t>12/ Coverage limit in Chile refers to coverage of time deposits. Demand deposits are covered in full. Maximum coverage is equivalent to a maximum of 1,827,360 pesos in 2003, 2,317,199 pesos in 2010, and 2,466,801 pesos in 2013.</t>
  </si>
  <si>
    <t>18/ Coverage limit in Mexico is equivalent to 33,520,000 pesos in 2003,  2,023,492.40 pesos in 2010, and  2,023,492.40 pesos in 2013.</t>
  </si>
  <si>
    <t>USD10,000</t>
  </si>
  <si>
    <t>USD31,612</t>
  </si>
  <si>
    <t>BSF10,000</t>
  </si>
  <si>
    <t>USD27,000</t>
  </si>
  <si>
    <t>10,000,000 UDI  18/</t>
  </si>
  <si>
    <t>400,000 UDI  18/</t>
  </si>
  <si>
    <t>JMD600,000</t>
  </si>
  <si>
    <t>JMD300,000</t>
  </si>
  <si>
    <t>USD9,632.92  16/</t>
  </si>
  <si>
    <t>USD9,632.92</t>
  </si>
  <si>
    <t>GTQ20,000</t>
  </si>
  <si>
    <t>USD6,700</t>
  </si>
  <si>
    <t>USD9,000</t>
  </si>
  <si>
    <t>USD9,800</t>
  </si>
  <si>
    <t>USD7,416</t>
  </si>
  <si>
    <t>USD31,000</t>
  </si>
  <si>
    <t>CAD60,000</t>
  </si>
  <si>
    <t>BRR20,000</t>
  </si>
  <si>
    <t>BAH50,000</t>
  </si>
  <si>
    <t>USD12,500</t>
  </si>
  <si>
    <t>BRR70,000</t>
  </si>
  <si>
    <t>CAD100,000</t>
  </si>
  <si>
    <t>BRR250,000</t>
  </si>
  <si>
    <t>19/ Equivalent of 75 times monthly minimum wage.</t>
  </si>
  <si>
    <t>PYG72,930,975   19/</t>
  </si>
  <si>
    <t>20/ Equivalent of 62000 FSD.</t>
  </si>
  <si>
    <t>UYU685,525   21/</t>
  </si>
  <si>
    <t>21/ Equivalent of 250,000 UI for domestic currency deposits; US$ 2500 for foreign currency deposits.</t>
  </si>
  <si>
    <t>75% of first BHD20,000 (up to maximum of BHD15,000)</t>
  </si>
  <si>
    <t>JOD10,000</t>
  </si>
  <si>
    <t>JOD50,000</t>
  </si>
  <si>
    <t>KZT5,000,000</t>
  </si>
  <si>
    <t>KGS100,000</t>
  </si>
  <si>
    <t>compulsory for domestic banks</t>
  </si>
  <si>
    <t>Notes: Table excludes voluntary and contractual schemes other than the national statutory scheme.  Coverage is for all countries with explicit deposit insurance schemes. Information is as of 2013.</t>
  </si>
  <si>
    <t>9/ Einlagensicherung der Banken &amp; Bankiers GmbH (Deposit Protection Company of the Austrian Commercial Banks Ltd), HYPO Haftungs GmbH, Sparkassen-Haftungs AG, Österr. Raiffeisen-Einlagensicherung reg GenmbH, and Schulze-Delitzsch-Haftungsgenossenschaft regGenmbH.</t>
  </si>
  <si>
    <t>7/ Deposit Insurance Corporation of Japan and Agricultural and Fishery Cooperative Savings Insurance Corporation.</t>
  </si>
  <si>
    <t>13/ Bank Guarantee Fund and Polish Cooperative Savings and Credit Union Mutual Insurance Society.</t>
  </si>
  <si>
    <t>14/ Fundo de Garantia de Depósitos (Deposit Guarantee Fund) and Fundo de Garantia do Crédito Agrícola Mútuo (Mutual Agricultural Credit Guarantee Fund).</t>
  </si>
  <si>
    <t>15/ Fondo De Garantia De Depositos En Establecimientos Bancarios (Deposit Guarantee Fund For Banking Establishments), Fondo de Garantia de Depósitos en Cooperativas de Crédito (Deposit Guarantee Funds for Credit Cooperative Banks Establishment), Fondo de Garantia de Depositos en Cajas de Ahorro (Deposit Guarantee Funds for Savings Banks Establishment).</t>
  </si>
  <si>
    <t>18/ Fondo de Guarantias de Instituciones Financieras and Fondo de Garantias de Entidades Cooperatives, for banks and cooperatives, respectively.</t>
  </si>
  <si>
    <t>19/ Jamaica Deposit Insurance Corporation and Jamaica Co-operative Credit Union League.</t>
  </si>
  <si>
    <t>23/ Full government guarantee on deposits already in place.</t>
  </si>
  <si>
    <t>Deposit losses imposed (yes=1; no=0)</t>
  </si>
  <si>
    <t>Explicit since 2003</t>
  </si>
  <si>
    <t>Explicit since 2003 (%)</t>
  </si>
  <si>
    <t>Explicit by 2003</t>
  </si>
  <si>
    <t>Explicit by 2003 (%)</t>
  </si>
  <si>
    <t xml:space="preserve">Fraction of </t>
  </si>
  <si>
    <t>no risk-adjusted premiums</t>
  </si>
  <si>
    <t>Total</t>
  </si>
  <si>
    <t>no backstop from government</t>
  </si>
  <si>
    <t>organization of scheme: legally separate</t>
  </si>
  <si>
    <t>organization of scheme: central bank, supervisor, or ministry</t>
  </si>
  <si>
    <t>paybox</t>
  </si>
  <si>
    <t>paybox with extended powers, or loss or risk minimizer</t>
  </si>
  <si>
    <t>administration of scheme: administered publicly</t>
  </si>
  <si>
    <t>administration of scheme: administered privately</t>
  </si>
  <si>
    <t>administration of scheme: administered jointly</t>
  </si>
  <si>
    <t>Fraction</t>
  </si>
  <si>
    <t>Government guarantees on non-deposit liabilities since 2008</t>
  </si>
  <si>
    <t>Government guarantees on bank deposits since 2008</t>
  </si>
  <si>
    <t>Government guarantees on bank deposits since 2008: full</t>
  </si>
  <si>
    <t>Government guarantees on bank deposits since 2008: limited</t>
  </si>
  <si>
    <t>24/ ForDexia only.</t>
  </si>
  <si>
    <t>x 8/ 24/</t>
  </si>
  <si>
    <t>Government guarantees on bank assets since 2008</t>
  </si>
  <si>
    <t>Introduction of DIS</t>
  </si>
  <si>
    <t xml:space="preserve">Government guarantee on deposits </t>
  </si>
  <si>
    <t>Abolished co-insurance</t>
  </si>
  <si>
    <t>of which: Blanket guarantee on deposits</t>
  </si>
  <si>
    <t>Coinsurance in 2013 (1=yes; 0=no)</t>
  </si>
  <si>
    <t>Coinsurance in 2003 (1=yes; 0=no)</t>
  </si>
  <si>
    <t>Ex-ante fund (yes=1; no=0)</t>
  </si>
  <si>
    <t>Ex-post scheme (1=yes; 0=no)</t>
  </si>
  <si>
    <t>backstop from government (1=yes; 0=no)</t>
  </si>
  <si>
    <t>Payouts to depositors: per depositor (1=yes; 0=no)</t>
  </si>
  <si>
    <t>Funding: funded by government (1=yes; 0=no)</t>
  </si>
  <si>
    <t>Payouts to depositors: per depositor per institution (1=yes; 0=no)</t>
  </si>
  <si>
    <t>Experienced banking crisis between 2007 - 2013 (1=yes; 0=no)</t>
  </si>
  <si>
    <t>Increase in deposit protection since 2008: introduction of DIS (1=yes; 0=no)</t>
  </si>
  <si>
    <t>Increase in deposit protection since 2008: increase in statutory DIS coverage (1=yes; 0=no)</t>
  </si>
  <si>
    <t>Increase in deposit protection since 2008: government guarantee on deposits (1=yes; 0=no)</t>
  </si>
  <si>
    <t>Increase in deposit protection since 2008: abolished co-insurance (1=yes; 0=no)</t>
  </si>
  <si>
    <t>Government guarantees on bank deposits since 2008: limited (1=yes; 0=no)</t>
  </si>
  <si>
    <t>Government guarantees on bank deposits since 2008: full (1=yes; 0=no)</t>
  </si>
  <si>
    <t>Government guarantees on non-deposit liabilities since 2008 (1=yes; 0=no)</t>
  </si>
  <si>
    <t>Government guarantees on bank assets since 2008 (1=yes; 0=no)</t>
  </si>
  <si>
    <t>No coinsurance in 2013 (1=yes; 0=no)</t>
  </si>
  <si>
    <t>No risk-adjusted premiums (1=yes; 0=no)</t>
  </si>
  <si>
    <t>No losses imposed on uninsured deposits (yes=1; no=0)</t>
  </si>
  <si>
    <t>Unlimited government guarantee in place in 2013</t>
  </si>
  <si>
    <t>moralh_index</t>
  </si>
  <si>
    <t>Moral hazard index</t>
  </si>
  <si>
    <t>Excludes countries with values between -1 and +1.</t>
  </si>
  <si>
    <t>Increase in statutory coverage</t>
  </si>
  <si>
    <t>Significant nationalizations of banks</t>
  </si>
  <si>
    <t>Govt guarantee on non-deposit liabilities</t>
  </si>
  <si>
    <t>Govt guarantee on bank assets</t>
  </si>
  <si>
    <t xml:space="preserve">Note : Coverage is all member countries with explicit deposit insurance schemes. Mauritania, Turkmenistan, and Uzbekistan are not included because of missing data. Marshall Islands and Micronesia are covered by the United States. </t>
  </si>
  <si>
    <t>Notes: While they do not have explicit deposit insurance schemes, Kuwait, Saudi Arabia, and the United Arab Emirates extended a government guarantee on deposits during the financial crisis.</t>
  </si>
  <si>
    <t>Coverage limit / GDP per capita, 2003</t>
  </si>
  <si>
    <t>Coverage limit / GDP per capita, 2010</t>
  </si>
  <si>
    <t>Coverage limit / GDP per capita, 2013</t>
  </si>
  <si>
    <t>Banking crisis between 2007 - 2013</t>
  </si>
  <si>
    <t>No banking crisis between 2007 - 2013</t>
  </si>
  <si>
    <r>
      <t xml:space="preserve">Income group     </t>
    </r>
    <r>
      <rPr>
        <i/>
        <sz val="8"/>
        <rFont val="Calibri"/>
        <family val="2"/>
        <scheme val="minor"/>
      </rPr>
      <t>Source</t>
    </r>
    <r>
      <rPr>
        <sz val="8"/>
        <rFont val="Calibri"/>
        <family val="2"/>
        <scheme val="minor"/>
      </rPr>
      <t>: World Bank</t>
    </r>
  </si>
  <si>
    <t>* No data for lower middle income and low income countries</t>
  </si>
  <si>
    <t>Middle income</t>
  </si>
  <si>
    <t>Total Deposits / GDP (%)</t>
  </si>
  <si>
    <t xml:space="preserve"> Size of DIS Fund / Covered Deposits (%)</t>
  </si>
  <si>
    <t>Public Debt / GDP (%)</t>
  </si>
  <si>
    <t>Figure 12: Increase in deposit protection since 2008, for crisis and non-crisis countries (% of countries with explicit deposit insurance)</t>
  </si>
  <si>
    <t>20/ Federal Deposit Insurance Corporation, National Credit Union Share Insurance Fund, and previously the Federal Savings and Loan Insurance Corporation for commercial banks, credit unions, and savings and loans, respectively.</t>
  </si>
  <si>
    <t>deposit losses imposed 21/</t>
  </si>
  <si>
    <t>22/ In 2008, uninsured depositors of IndyMac, which entered receivership, are likely to face losses because the asset value of the receivership is insufficient to cover all uninsured deposits; so far they have received an advance dividend in the amount of 50% of their uninsured deposits from the FDIC.</t>
  </si>
  <si>
    <t>22/</t>
  </si>
  <si>
    <t>23/ In 1994, depositors at Banco Latino with more than B 10m received long-term non-negotiable bonds with interest rate below market, for the amount exceeding the 10mln threshold.</t>
  </si>
  <si>
    <t>x 24/</t>
  </si>
  <si>
    <t>28/ The FDIC has a significant line of credit with the U.S. Treasury Department.  In addition, in order to replenish the Deposit Insurance Fund, the FDIC can order special assessments on insured banks in addition to their regular assessments.</t>
  </si>
  <si>
    <t>29/ The amalgamation of cooperative banks is considered to be a single institution.</t>
  </si>
  <si>
    <t>30/ Deposit insurance coverage is calculated per depositor per institution and per ownership category. The ownership categories are: individual accounts, joint accounts, company/corporate accounts, trust accounts, nominee accounts.</t>
  </si>
  <si>
    <t>31/ Deposit insurance coverage is based on ownership rights and capacities at any given insured depository institution.  For example, a depositor may have a Single Account, which is covered up to the deposit insurance maximum and also a Joint Account, which also is covered up to the deposit insurance maximum per co-owner.</t>
  </si>
  <si>
    <t>32/ Coverage of time deposits is per depositor and for demand deposits is per deposit account.</t>
  </si>
  <si>
    <t>12/ Fondo Interbancario di Tutela dei Depositi (Interbank Deposit Protection Fund), Fondo di Garanzia dei Depositanti del Credito Cooperativo (Deposit Guarantee Fund of Cooperative Credit Banks).</t>
  </si>
  <si>
    <t>27/ Banks are required to make up the shortfall but this is limited in any one year to the annual contribution.  Any initial shortfall beyond this would be covered by the Government but would be recouped from the banks in subsequent years.</t>
  </si>
  <si>
    <t>3/ The Dutch Central Bank administers the scheme and pays out the depositors. The costs of the scheme are transferred (including the administrative costs) ex post to the members of the DGS, subject to an annual cap of 5% of own funds of each member. The ex post scheme will become an ex ante scheme on July 1, 2015.</t>
  </si>
  <si>
    <t>x 33/</t>
  </si>
  <si>
    <t>33/ Average total assets minus tangible equity (since April 1, 2011; prior to that, total domestic deposits).</t>
  </si>
  <si>
    <t>Significant nationalizations of banks since 2008</t>
  </si>
  <si>
    <t>Significant nationalizations of banks since 2008 (1=yes; 0=no)</t>
  </si>
  <si>
    <t>Sources: European Commission, International Association for Deposit Insurers, Financial Stability Board (2010, 2012), FDIC, Laeven and Valencia (2012), IFS, IMF staff reports, and national deposit insurance agencies.</t>
  </si>
  <si>
    <t>*Taiwan (ROC) has explicit deposit insurance but is not a IMF member.</t>
  </si>
  <si>
    <t>Income group: WB classification</t>
  </si>
  <si>
    <t>Explicit DGS (1=Explicit; 0=Implicit)</t>
  </si>
  <si>
    <t>Date of inception of explicit DGS</t>
  </si>
  <si>
    <t/>
  </si>
  <si>
    <t>Funding source: funded by government (1=yes; 0=no)</t>
  </si>
  <si>
    <t>Funding source: funded privately (1=yes; 0=no)</t>
  </si>
  <si>
    <t>Funding source: funded jointly (1=yes; 0=no)</t>
  </si>
  <si>
    <t>Figure 15. Size of Fund / Covered Deposits vs. Public Debt / GDP</t>
  </si>
  <si>
    <t>Figure 16. Safety net index</t>
  </si>
  <si>
    <t>Backstop from government (1=yes; 0=no)</t>
  </si>
  <si>
    <t>Risk-adjusted premiums (1=yes; 0=no)</t>
  </si>
  <si>
    <t>Assessment base: covered deposits (1=yes; 0=no)</t>
  </si>
  <si>
    <t>Assessment base: eligible deposits (1=yes; 0=no)</t>
  </si>
  <si>
    <t>Assessment base: total deposits (1=yes; 0=no)</t>
  </si>
  <si>
    <t>Assessment base: total liabilities (1=yes; 0=no)</t>
  </si>
  <si>
    <t>Assessment base: other (ex post) (1=yes; 0=no)</t>
  </si>
  <si>
    <t>AUD1,000,000</t>
  </si>
  <si>
    <t>TAK100,000</t>
  </si>
  <si>
    <t>Figure 9. Decline of coinsurance</t>
  </si>
  <si>
    <t>Figure 8. Coverage increased during crisis and remains above pre-crisis levels</t>
  </si>
  <si>
    <t>www.adic.gov.af</t>
  </si>
  <si>
    <t>Afghan Deposit Insurance Corporation</t>
  </si>
  <si>
    <t>administration (1=public; 2=private; 3=joint)</t>
  </si>
  <si>
    <t>type (1=legally separate; 2=other)</t>
  </si>
  <si>
    <t>role (1=paybox; 2=other)</t>
  </si>
  <si>
    <t>Funding (1=ex ante; 2=ex post)</t>
  </si>
  <si>
    <t>Funding source (1=government; 2=private; 3=joint)</t>
  </si>
  <si>
    <t>AF100,000</t>
  </si>
  <si>
    <t>GDP per capita in US dollars, 2010</t>
  </si>
  <si>
    <t>GDP per capita in US dollars, 2013 (unless otherwise noted)</t>
  </si>
  <si>
    <t>Afghanistan (2009)</t>
  </si>
  <si>
    <t>7/ In 2009, Cameroon, Central African Rep., Chad, Congo (Rep), Equatorial Guinea, and Gabon, which share a regional central bank, established the Fonds de Garantie des Depots en Afrique Centrale (FOGADAC), a regional deposit insurance scheme that became operational in 2011.</t>
  </si>
  <si>
    <t>Chad (2011) 7/</t>
  </si>
  <si>
    <t>Cameroon (2011) 7/</t>
  </si>
  <si>
    <t>Central African Rep. (2011) 7/</t>
  </si>
  <si>
    <t>Congo, Rep. (2011) 7/</t>
  </si>
  <si>
    <t>Equatorial Guinea (2011) 7/</t>
  </si>
  <si>
    <t>Gabon (2011) 7/</t>
  </si>
  <si>
    <t>8/ The Sri Lanka Deposit Insurance Scheme (SLDIS) became effective on January 1st, 2012, although member banks and finance companies participating in this scheme already started contributing on a mandatory basis starting on October 1st, 2010.</t>
  </si>
  <si>
    <t>Sri Lanka (2012) 8/</t>
  </si>
  <si>
    <t>Asia-Pacific 9/</t>
  </si>
  <si>
    <t>10/ A deposit guarantee fund (Fonds de Garantie des Dépôts) exists on the basis of the deposit guarantee law of 2008 but has not become operational yet as of end 2013.</t>
  </si>
  <si>
    <t>Mauritania (2008) 1/ 10/</t>
  </si>
  <si>
    <t>n.a,</t>
  </si>
  <si>
    <t>17/ The equivalent of 250 times minimum wage, which equaled UZS5,440 at end-2003.</t>
  </si>
  <si>
    <t>11/ The President of the Republic of Uzbekistan issued a decree announcing a blanket guarantee on deposits on November 28, 2008. Blanket guarantee officially in place since October 12, 2009.  Guarantee replaced statutory limit of 250 times the minimum wage. Guarantee still in place.</t>
  </si>
  <si>
    <t>assessment base 34/</t>
  </si>
  <si>
    <t>16/ A blanket guarantee on deposits was in place in Honduras from 1999 until September 2003. It was reduced to 50% coverage for October-November 2003 and increased back to 100% for December-September 2004, until the additioal guarantee was phased out in September 2004. Between April and September 2004 there was a guarantee ceiling of 5 million Lempiras.</t>
  </si>
  <si>
    <t>34/ Total liabilities refers to the bank's total liabilities (i.e., deposits and other liabilities). Total deposits refers to the total deposits held by the bank. Eligible deposits refers to deposits repayable by the deposit insurance scheme, before the level of coverage is applied. Covered deposits refers to deposits that are covered, obtained from eligible deposits when applying the level of coverage provided for by the deposit insurance scheme.</t>
  </si>
  <si>
    <t>paybox plus (paybox with extended powers, or loss or risk minimizer) (1=yes; 0=no)</t>
  </si>
  <si>
    <t>x 35/</t>
  </si>
  <si>
    <t>35/ In addition to payout, the FSCS plays several roles in the special resolution regime, including informing decisions on the selection of tools, supporting the implementation of the bank insolvency procedure, and making contributions towards the cost of resolution.</t>
  </si>
  <si>
    <t>21/ We consider only cases of insured depositor losses where there was explicit deposit insurance. As defined, we identify only three cases. Argentina (1989): Losses were imposed on time deposits when time deposits at BONEX were converted into long-term bonds at an exchange rate below the prevailing on the market. Argentina (2001): Dollar deposits were converted into domestic currency at ARG$1.4, which was below the prevailing market rate. Iceland (2008): Losses imposed on depositors of foreign branches of the major Icelandic banks that failed (primarily in the Netherlands and UK), even though these deposits were explicitly covered under EU directives.</t>
  </si>
  <si>
    <t>coinsurance</t>
  </si>
  <si>
    <t>Financial Claims Scheme, Australian Prudential Regulation Authority</t>
  </si>
  <si>
    <t>Payouts to depositors: per deposit account (1=yes; 0=no)</t>
  </si>
  <si>
    <t>Payouts (1=per deposit account; 2=per depositor per institution; 3=per depositor)</t>
  </si>
  <si>
    <t>Payouts (2=per deposit account; 1=per depositor per institution; 0=per depositor)</t>
  </si>
  <si>
    <t>Government guarantees on bank deposits since 2008: full or limited (1=yes; 0=no)</t>
  </si>
  <si>
    <t>Using as design features the dummies for no coinsurance, foreign currency deposits covered, interbank deposits covered, type of funding, source of funding, management, and the level of explicit coverage, moral hazard index is first principal component (cf. Demirguc-Kunt and Detragiache, JME, 2002).</t>
  </si>
  <si>
    <t>100% of first LYD10,000, 50% for next LYD90,000, 25% of next LYD300,000, 12.5% of next LYD600,000, and 10% for amounts above LYD1,000,000, up to a maximum of LYD250,000</t>
  </si>
  <si>
    <t>Coverage limit / GDP per capita (in %)</t>
  </si>
  <si>
    <t>Sources: European Commission, Laeven and Valencia (2012), and national deposit insurance agencies.</t>
  </si>
  <si>
    <t>PYG113,061,300  19/</t>
  </si>
  <si>
    <t>PYG124,367,400  19/</t>
  </si>
  <si>
    <t>PNS92,625  20/</t>
  </si>
  <si>
    <t>PNS85,793</t>
  </si>
  <si>
    <t>PNS68,474</t>
  </si>
  <si>
    <t>90% of first UDF120 (up to maximum of UDF108) 12/</t>
  </si>
  <si>
    <t>UZS1,360,000   17/</t>
  </si>
  <si>
    <t>MAD50,000</t>
  </si>
  <si>
    <t>KZT400,000</t>
  </si>
  <si>
    <t>EUR103,291</t>
  </si>
  <si>
    <t>BND50,000</t>
  </si>
  <si>
    <t>7/ 10% coinsurance for non-private persons.</t>
  </si>
  <si>
    <t>11/ Entschädigungseinrichtung des Bundesverbandes Öffentlicher Banken Deutschlands GmbH (Compensatory fund of the Association of German Public Sector Banks), Entschädigungseinrichtung deutscher Banken GmbH (The German Private Commercial Banks Compensation Scheme for Depositors and Investors), Sicherungseinrichtung des Bundesverband der Deutschen Volksbanken und Raiffeisenbanken (Protection Scheme of National Association of German Cooperative Banks), Haftungsverbund der Sparkassen-Finanzgruppe (Joint Liability Scheme of the Sparkassen-Finanzgruppe).</t>
  </si>
  <si>
    <t>26/ The DIS can borrow from the Reserve Bank of India.</t>
  </si>
  <si>
    <t>25/ The difference to the maximum insured amount is always topped-up by the Federal Minister of Finance. Furthermore, the DIS can issued bonds with repayment guaranteed by the government.</t>
  </si>
  <si>
    <t>24/ Total deposits without government deposits and interbank deposits.</t>
  </si>
  <si>
    <t>9/ Taiwan (ROC) has deposit insurance but is not an IMF member.</t>
  </si>
  <si>
    <t>8/ Government guarantee of new debt issuance by banks.</t>
  </si>
  <si>
    <t>Potential deposit liabilities, 2010</t>
  </si>
  <si>
    <t>Ability to pay, 2010</t>
  </si>
  <si>
    <t>Total deposits (US$bn)</t>
  </si>
  <si>
    <t>Size of the DIS fund (US$bn)</t>
  </si>
  <si>
    <t>Total deposits / GDP</t>
  </si>
  <si>
    <t xml:space="preserve"> Size of DIS fund / Covered deposits </t>
  </si>
  <si>
    <t>Eligible deposits (US$bn)</t>
  </si>
  <si>
    <t>Covered deposits (US$bn)</t>
  </si>
  <si>
    <t>Public debt (as % of GDP) 1/</t>
  </si>
  <si>
    <t xml:space="preserve">Notes: Total deposits refers to total deposits held by banks in the country. Eligible deposits refers to deposits repayable by the deposit insurance scheme, before the level of coverage is applied. Covered deposits are obtained from eligible deposits when applying the level of coverage. </t>
  </si>
  <si>
    <t>1/ General government gross debt (as % of GDP). Source: IMF World Economic Outlook April 2014.</t>
  </si>
  <si>
    <t>2/ Size of DIS fund / Eligible deposits.</t>
  </si>
  <si>
    <t>Total (in % of all countries)</t>
  </si>
  <si>
    <t>Total (in number of countries)</t>
  </si>
  <si>
    <t xml:space="preserve">Number of DIS </t>
  </si>
</sst>
</file>

<file path=xl/styles.xml><?xml version="1.0" encoding="utf-8"?>
<styleSheet xmlns="http://schemas.openxmlformats.org/spreadsheetml/2006/main">
  <numFmts count="1">
    <numFmt numFmtId="164" formatCode="0.0"/>
  </numFmts>
  <fonts count="35">
    <font>
      <sz val="11"/>
      <color theme="1"/>
      <name val="Calibri"/>
      <family val="2"/>
      <scheme val="minor"/>
    </font>
    <font>
      <sz val="11"/>
      <color theme="1"/>
      <name val="Calibri"/>
      <family val="2"/>
      <scheme val="minor"/>
    </font>
    <font>
      <sz val="8"/>
      <color theme="1"/>
      <name val="Calibri"/>
      <family val="2"/>
      <scheme val="minor"/>
    </font>
    <font>
      <i/>
      <sz val="8"/>
      <color theme="1"/>
      <name val="Calibri"/>
      <family val="2"/>
      <scheme val="minor"/>
    </font>
    <font>
      <sz val="8"/>
      <color theme="1"/>
      <name val="Times"/>
      <family val="1"/>
    </font>
    <font>
      <sz val="8"/>
      <color theme="1"/>
      <name val="Times New Roman"/>
      <family val="1"/>
    </font>
    <font>
      <sz val="11"/>
      <color theme="1"/>
      <name val="Times New Roman"/>
      <family val="1"/>
    </font>
    <font>
      <sz val="8"/>
      <color rgb="FF000000"/>
      <name val="Times New Roman"/>
      <family val="1"/>
    </font>
    <font>
      <u/>
      <sz val="11"/>
      <color theme="10"/>
      <name val="Calibri"/>
      <family val="2"/>
    </font>
    <font>
      <i/>
      <sz val="8"/>
      <color theme="1"/>
      <name val="Times New Roman"/>
      <family val="1"/>
    </font>
    <font>
      <sz val="8"/>
      <name val="Times New Roman"/>
      <family val="1"/>
    </font>
    <font>
      <b/>
      <sz val="11"/>
      <name val="Calibri"/>
      <family val="2"/>
      <scheme val="minor"/>
    </font>
    <font>
      <i/>
      <sz val="11"/>
      <name val="Calibri"/>
      <family val="2"/>
      <scheme val="minor"/>
    </font>
    <font>
      <sz val="1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9"/>
      <color theme="1"/>
      <name val="Times New Roman"/>
      <family val="1"/>
    </font>
    <font>
      <b/>
      <sz val="9"/>
      <color theme="1"/>
      <name val="Times New Roman"/>
      <family val="1"/>
    </font>
    <font>
      <vertAlign val="superscript"/>
      <sz val="9"/>
      <color theme="1"/>
      <name val="Times New Roman"/>
      <family val="1"/>
    </font>
    <font>
      <sz val="9"/>
      <name val="Times New Roman"/>
      <family val="1"/>
    </font>
    <font>
      <b/>
      <sz val="12"/>
      <color theme="1"/>
      <name val="Times New Roman"/>
      <family val="1"/>
    </font>
    <font>
      <b/>
      <sz val="8"/>
      <name val="Calibri"/>
      <family val="2"/>
      <scheme val="minor"/>
    </font>
    <font>
      <i/>
      <sz val="8"/>
      <name val="Calibri"/>
      <family val="2"/>
      <scheme val="minor"/>
    </font>
    <font>
      <sz val="8"/>
      <name val="Calibri"/>
      <family val="2"/>
      <scheme val="minor"/>
    </font>
    <font>
      <sz val="8"/>
      <color rgb="FFFF0000"/>
      <name val="Times New Roman"/>
      <family val="1"/>
    </font>
    <font>
      <sz val="10"/>
      <name val="Calibri"/>
      <family val="2"/>
      <scheme val="minor"/>
    </font>
    <font>
      <b/>
      <sz val="10"/>
      <name val="Calibri"/>
      <family val="2"/>
      <scheme val="minor"/>
    </font>
    <font>
      <i/>
      <sz val="8"/>
      <name val="Times New Roman"/>
      <family val="1"/>
    </font>
    <font>
      <sz val="8"/>
      <name val="Times"/>
      <family val="1"/>
    </font>
    <font>
      <sz val="11"/>
      <name val="Times New Roman"/>
      <family val="1"/>
    </font>
    <font>
      <u/>
      <sz val="8"/>
      <name val="Times New Roman"/>
      <family val="1"/>
    </font>
    <font>
      <sz val="10"/>
      <color theme="1"/>
      <name val="Calibri"/>
      <family val="2"/>
      <scheme val="minor"/>
    </font>
    <font>
      <sz val="10"/>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9"/>
        <bgColor indexed="64"/>
      </patternFill>
    </fill>
    <fill>
      <patternFill patternType="solid">
        <fgColor theme="3"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332">
    <xf numFmtId="0" fontId="0" fillId="0" borderId="0" xfId="0"/>
    <xf numFmtId="0" fontId="2" fillId="0" borderId="0" xfId="0" applyFont="1" applyAlignment="1">
      <alignment horizontal="center"/>
    </xf>
    <xf numFmtId="0" fontId="0" fillId="0" borderId="0" xfId="0"/>
    <xf numFmtId="0" fontId="2" fillId="0" borderId="0" xfId="0" applyFont="1" applyAlignment="1">
      <alignment horizontal="center" textRotation="90"/>
    </xf>
    <xf numFmtId="0" fontId="2" fillId="3" borderId="0" xfId="0" applyFont="1" applyFill="1" applyAlignment="1">
      <alignment horizontal="center"/>
    </xf>
    <xf numFmtId="0" fontId="2" fillId="0" borderId="0" xfId="0" applyFont="1" applyFill="1" applyAlignment="1">
      <alignment horizontal="center"/>
    </xf>
    <xf numFmtId="0" fontId="2" fillId="4"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textRotation="90"/>
    </xf>
    <xf numFmtId="0" fontId="2" fillId="0" borderId="0" xfId="0" applyFont="1" applyFill="1" applyAlignment="1">
      <alignment horizontal="left" textRotation="90"/>
    </xf>
    <xf numFmtId="0" fontId="3" fillId="0" borderId="0" xfId="0" applyFont="1" applyFill="1" applyAlignment="1">
      <alignment horizontal="left"/>
    </xf>
    <xf numFmtId="0" fontId="2" fillId="3" borderId="0" xfId="0" applyFont="1" applyFill="1" applyAlignment="1">
      <alignment horizontal="left"/>
    </xf>
    <xf numFmtId="0" fontId="2" fillId="5" borderId="0" xfId="0" applyFont="1" applyFill="1" applyAlignment="1">
      <alignment horizontal="center"/>
    </xf>
    <xf numFmtId="0" fontId="4" fillId="0" borderId="0" xfId="0" applyFont="1" applyFill="1" applyAlignment="1">
      <alignment horizontal="center"/>
    </xf>
    <xf numFmtId="0" fontId="4" fillId="3" borderId="0" xfId="0" applyFont="1" applyFill="1" applyAlignment="1">
      <alignment horizontal="center"/>
    </xf>
    <xf numFmtId="0" fontId="5" fillId="0" borderId="0" xfId="0" applyFont="1"/>
    <xf numFmtId="0" fontId="5" fillId="0" borderId="0" xfId="0" applyFont="1" applyAlignment="1">
      <alignment horizontal="center"/>
    </xf>
    <xf numFmtId="0" fontId="5" fillId="0" borderId="0" xfId="0" applyFont="1" applyFill="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Border="1" applyAlignment="1">
      <alignment horizontal="left"/>
    </xf>
    <xf numFmtId="0" fontId="5" fillId="0" borderId="7" xfId="0" applyFont="1" applyBorder="1" applyAlignment="1">
      <alignment horizontal="center"/>
    </xf>
    <xf numFmtId="0" fontId="5" fillId="0" borderId="0" xfId="0" applyFont="1" applyFill="1" applyAlignment="1">
      <alignment horizontal="left"/>
    </xf>
    <xf numFmtId="0" fontId="5" fillId="0" borderId="0" xfId="1" applyFont="1" applyAlignment="1"/>
    <xf numFmtId="0" fontId="5" fillId="0" borderId="0" xfId="0" applyFont="1" applyBorder="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0" xfId="0" applyFont="1" applyFill="1" applyBorder="1" applyAlignment="1"/>
    <xf numFmtId="0" fontId="5" fillId="0" borderId="2" xfId="0" applyFont="1" applyFill="1" applyBorder="1" applyAlignment="1"/>
    <xf numFmtId="0" fontId="7" fillId="0" borderId="0" xfId="0" applyFont="1" applyBorder="1" applyAlignment="1"/>
    <xf numFmtId="0" fontId="5" fillId="0" borderId="0" xfId="0" applyFont="1" applyBorder="1" applyAlignment="1">
      <alignment wrapText="1"/>
    </xf>
    <xf numFmtId="0" fontId="5" fillId="0" borderId="0" xfId="0" applyFont="1" applyBorder="1" applyAlignment="1">
      <alignment horizontal="left" vertical="center"/>
    </xf>
    <xf numFmtId="0" fontId="6" fillId="0" borderId="0" xfId="0" applyFont="1" applyAlignment="1">
      <alignment vertical="center"/>
    </xf>
    <xf numFmtId="0" fontId="2" fillId="0" borderId="2" xfId="0" applyFont="1" applyFill="1" applyBorder="1" applyAlignment="1">
      <alignment horizontal="center"/>
    </xf>
    <xf numFmtId="0" fontId="2" fillId="0" borderId="0" xfId="0" applyFont="1" applyFill="1"/>
    <xf numFmtId="0" fontId="2" fillId="0" borderId="0" xfId="0" applyFont="1" applyAlignment="1">
      <alignment horizontal="left"/>
    </xf>
    <xf numFmtId="0" fontId="2" fillId="0" borderId="0" xfId="0" applyNumberFormat="1" applyFont="1" applyAlignment="1"/>
    <xf numFmtId="3" fontId="2" fillId="0" borderId="0" xfId="0" applyNumberFormat="1" applyFont="1" applyAlignment="1">
      <alignment horizontal="left"/>
    </xf>
    <xf numFmtId="0" fontId="2" fillId="0" borderId="0" xfId="0" applyFont="1" applyAlignment="1"/>
    <xf numFmtId="0" fontId="2" fillId="0" borderId="0" xfId="0" applyFont="1"/>
    <xf numFmtId="10" fontId="2" fillId="0" borderId="0" xfId="0" applyNumberFormat="1" applyFont="1" applyAlignment="1">
      <alignment horizontal="left"/>
    </xf>
    <xf numFmtId="0" fontId="2" fillId="0" borderId="0" xfId="0" applyFont="1" applyAlignment="1">
      <alignment horizontal="left" vertical="center"/>
    </xf>
    <xf numFmtId="0" fontId="2" fillId="0" borderId="0" xfId="0" applyNumberFormat="1" applyFont="1" applyAlignment="1">
      <alignment vertical="center"/>
    </xf>
    <xf numFmtId="0" fontId="2" fillId="3" borderId="0" xfId="0" applyNumberFormat="1" applyFont="1" applyFill="1" applyAlignment="1"/>
    <xf numFmtId="0" fontId="2" fillId="0" borderId="0" xfId="0" applyFont="1" applyAlignment="1">
      <alignment vertical="center"/>
    </xf>
    <xf numFmtId="0" fontId="2" fillId="3" borderId="0" xfId="0" applyFont="1" applyFill="1"/>
    <xf numFmtId="0" fontId="2" fillId="3" borderId="0" xfId="0" applyFont="1" applyFill="1" applyAlignment="1"/>
    <xf numFmtId="3" fontId="2" fillId="0" borderId="0" xfId="0" applyNumberFormat="1" applyFont="1"/>
    <xf numFmtId="0" fontId="2" fillId="6" borderId="0" xfId="0" applyFont="1" applyFill="1"/>
    <xf numFmtId="0" fontId="2" fillId="6" borderId="0" xfId="0" applyFont="1" applyFill="1" applyAlignment="1">
      <alignment horizontal="left"/>
    </xf>
    <xf numFmtId="3" fontId="2" fillId="6" borderId="0" xfId="0" applyNumberFormat="1" applyFont="1" applyFill="1" applyAlignment="1">
      <alignment horizontal="left"/>
    </xf>
    <xf numFmtId="0" fontId="2" fillId="6" borderId="0" xfId="0" applyFont="1" applyFill="1" applyAlignment="1">
      <alignment vertical="center"/>
    </xf>
    <xf numFmtId="0" fontId="2" fillId="6" borderId="0" xfId="0" applyFont="1" applyFill="1" applyAlignment="1"/>
    <xf numFmtId="0" fontId="4" fillId="0" borderId="0" xfId="0" applyFont="1" applyBorder="1"/>
    <xf numFmtId="164" fontId="4" fillId="0" borderId="0" xfId="0" applyNumberFormat="1" applyFont="1"/>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left"/>
    </xf>
    <xf numFmtId="0" fontId="2" fillId="7" borderId="0" xfId="0" applyFont="1" applyFill="1"/>
    <xf numFmtId="0" fontId="4" fillId="7" borderId="0" xfId="0" applyFont="1" applyFill="1" applyAlignment="1">
      <alignment horizontal="center"/>
    </xf>
    <xf numFmtId="3" fontId="2" fillId="0" borderId="0" xfId="0" applyNumberFormat="1" applyFont="1" applyFill="1" applyAlignment="1">
      <alignment horizontal="left"/>
    </xf>
    <xf numFmtId="0" fontId="2" fillId="8" borderId="0" xfId="0" applyFont="1" applyFill="1" applyAlignment="1">
      <alignment horizontal="left"/>
    </xf>
    <xf numFmtId="0" fontId="2" fillId="0" borderId="0" xfId="0" applyFont="1" applyFill="1" applyAlignment="1">
      <alignment vertical="center"/>
    </xf>
    <xf numFmtId="0" fontId="2" fillId="0" borderId="0" xfId="0" applyFont="1" applyFill="1" applyAlignment="1"/>
    <xf numFmtId="0" fontId="2" fillId="9" borderId="0" xfId="0" applyFont="1" applyFill="1" applyAlignment="1">
      <alignment horizontal="left"/>
    </xf>
    <xf numFmtId="0" fontId="2" fillId="9" borderId="0" xfId="0" applyFont="1" applyFill="1"/>
    <xf numFmtId="0" fontId="2" fillId="9" borderId="0" xfId="0" applyFont="1" applyFill="1" applyAlignment="1"/>
    <xf numFmtId="0" fontId="0" fillId="0" borderId="0" xfId="0"/>
    <xf numFmtId="0" fontId="4" fillId="5" borderId="0" xfId="0" applyFont="1" applyFill="1" applyAlignment="1">
      <alignment horizontal="center"/>
    </xf>
    <xf numFmtId="0" fontId="4" fillId="10" borderId="0" xfId="0" applyFont="1" applyFill="1" applyAlignment="1">
      <alignment horizontal="center"/>
    </xf>
    <xf numFmtId="0" fontId="0" fillId="10" borderId="0" xfId="0" applyFill="1"/>
    <xf numFmtId="0" fontId="4" fillId="0" borderId="0" xfId="0" applyFont="1" applyFill="1" applyBorder="1" applyAlignment="1">
      <alignment horizontal="center"/>
    </xf>
    <xf numFmtId="0" fontId="5" fillId="0" borderId="0" xfId="0" applyFont="1" applyFill="1" applyBorder="1" applyAlignment="1">
      <alignment horizontal="left"/>
    </xf>
    <xf numFmtId="0" fontId="9" fillId="0" borderId="0" xfId="0" applyFont="1" applyFill="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center"/>
    </xf>
    <xf numFmtId="0" fontId="5" fillId="0" borderId="0" xfId="0" applyFont="1" applyFill="1" applyBorder="1"/>
    <xf numFmtId="164" fontId="5" fillId="0" borderId="0" xfId="0" applyNumberFormat="1" applyFont="1" applyAlignment="1">
      <alignment horizontal="center"/>
    </xf>
    <xf numFmtId="164" fontId="5" fillId="0" borderId="0" xfId="0" applyNumberFormat="1" applyFont="1" applyBorder="1" applyAlignment="1">
      <alignment horizontal="center"/>
    </xf>
    <xf numFmtId="0" fontId="0" fillId="0" borderId="0" xfId="0" applyAlignment="1"/>
    <xf numFmtId="0" fontId="5" fillId="0" borderId="0" xfId="0" applyFont="1" applyBorder="1" applyAlignment="1"/>
    <xf numFmtId="0" fontId="5" fillId="0" borderId="0" xfId="0" applyFont="1" applyFill="1" applyBorder="1" applyAlignment="1"/>
    <xf numFmtId="0" fontId="1" fillId="0" borderId="0" xfId="1" applyFont="1"/>
    <xf numFmtId="0" fontId="13" fillId="0" borderId="0" xfId="1" applyFont="1" applyAlignment="1">
      <alignment vertical="top"/>
    </xf>
    <xf numFmtId="0" fontId="13" fillId="0" borderId="0" xfId="1" applyFont="1" applyAlignment="1">
      <alignment horizontal="center" vertical="top"/>
    </xf>
    <xf numFmtId="0" fontId="11" fillId="0" borderId="0" xfId="1" applyFont="1" applyFill="1" applyBorder="1" applyAlignment="1">
      <alignment horizontal="center" vertical="top" wrapText="1"/>
    </xf>
    <xf numFmtId="0" fontId="11" fillId="0" borderId="0" xfId="1" applyFont="1" applyFill="1" applyAlignment="1">
      <alignment horizontal="center" vertical="top" wrapText="1"/>
    </xf>
    <xf numFmtId="0" fontId="0" fillId="0" borderId="0" xfId="1" applyFont="1"/>
    <xf numFmtId="0" fontId="5" fillId="0" borderId="0" xfId="0" applyFont="1" applyBorder="1" applyAlignment="1"/>
    <xf numFmtId="0" fontId="13" fillId="0" borderId="0" xfId="1" applyFont="1" applyFill="1" applyAlignment="1">
      <alignment vertical="top"/>
    </xf>
    <xf numFmtId="0" fontId="1" fillId="0" borderId="0" xfId="1" applyFont="1" applyFill="1"/>
    <xf numFmtId="0" fontId="0" fillId="0" borderId="0" xfId="1" applyFont="1" applyFill="1"/>
    <xf numFmtId="0" fontId="0" fillId="0" borderId="0" xfId="0" applyFill="1"/>
    <xf numFmtId="0" fontId="5" fillId="0" borderId="0" xfId="0" applyFont="1" applyBorder="1" applyAlignment="1"/>
    <xf numFmtId="0" fontId="5" fillId="0" borderId="0" xfId="0" applyFont="1" applyFill="1" applyAlignment="1">
      <alignment horizontal="left"/>
    </xf>
    <xf numFmtId="0" fontId="0" fillId="0" borderId="0" xfId="0" applyFill="1" applyBorder="1" applyAlignment="1">
      <alignment horizontal="center" vertical="center" wrapText="1"/>
    </xf>
    <xf numFmtId="0" fontId="0" fillId="0" borderId="0" xfId="0" applyAlignment="1">
      <alignment wrapText="1"/>
    </xf>
    <xf numFmtId="0" fontId="0" fillId="0" borderId="0" xfId="0" applyAlignment="1"/>
    <xf numFmtId="0" fontId="5" fillId="0" borderId="0" xfId="0" applyFont="1" applyFill="1" applyAlignment="1">
      <alignment horizontal="left"/>
    </xf>
    <xf numFmtId="0" fontId="5" fillId="0" borderId="0" xfId="0" applyFont="1" applyBorder="1" applyAlignment="1"/>
    <xf numFmtId="0" fontId="5" fillId="0" borderId="0" xfId="0" applyFont="1" applyBorder="1" applyAlignment="1"/>
    <xf numFmtId="0" fontId="5" fillId="0" borderId="0" xfId="0" applyFont="1" applyFill="1" applyAlignment="1">
      <alignment horizontal="left"/>
    </xf>
    <xf numFmtId="0" fontId="9" fillId="0" borderId="0" xfId="0" applyFont="1" applyFill="1" applyAlignment="1">
      <alignment horizontal="left" wrapText="1"/>
    </xf>
    <xf numFmtId="0" fontId="0" fillId="0" borderId="0" xfId="0" applyAlignment="1">
      <alignment horizontal="left" wrapText="1"/>
    </xf>
    <xf numFmtId="0" fontId="10" fillId="0" borderId="0" xfId="0" applyFont="1" applyFill="1"/>
    <xf numFmtId="0" fontId="13" fillId="0" borderId="0" xfId="0" applyFont="1" applyFill="1"/>
    <xf numFmtId="0" fontId="18" fillId="0" borderId="0" xfId="0" applyFont="1" applyAlignment="1">
      <alignment horizontal="left"/>
    </xf>
    <xf numFmtId="0" fontId="18" fillId="0" borderId="0" xfId="0" applyFont="1"/>
    <xf numFmtId="0" fontId="18" fillId="0" borderId="7" xfId="0" applyFont="1" applyBorder="1" applyAlignment="1">
      <alignment horizontal="center"/>
    </xf>
    <xf numFmtId="0" fontId="18" fillId="0" borderId="0" xfId="0" applyFont="1" applyAlignment="1">
      <alignment horizontal="center"/>
    </xf>
    <xf numFmtId="0" fontId="18" fillId="0" borderId="0" xfId="1" applyFont="1" applyAlignment="1">
      <alignment horizontal="center"/>
    </xf>
    <xf numFmtId="0" fontId="18" fillId="0" borderId="0" xfId="0" applyFont="1" applyBorder="1" applyAlignment="1">
      <alignment horizontal="center"/>
    </xf>
    <xf numFmtId="0" fontId="18" fillId="0" borderId="0" xfId="0" applyFont="1" applyAlignment="1">
      <alignment horizontal="left" vertical="center"/>
    </xf>
    <xf numFmtId="0" fontId="18" fillId="0" borderId="0" xfId="0" applyFont="1" applyAlignment="1">
      <alignment vertical="center"/>
    </xf>
    <xf numFmtId="0" fontId="18" fillId="0" borderId="0" xfId="1" applyFont="1" applyBorder="1" applyAlignment="1">
      <alignment horizontal="left"/>
    </xf>
    <xf numFmtId="0" fontId="18" fillId="0" borderId="0" xfId="1" applyFont="1" applyFill="1" applyBorder="1" applyAlignment="1">
      <alignment horizontal="left"/>
    </xf>
    <xf numFmtId="0" fontId="18" fillId="0" borderId="0" xfId="0" applyFont="1" applyFill="1" applyAlignment="1">
      <alignment horizontal="center"/>
    </xf>
    <xf numFmtId="0" fontId="18" fillId="0" borderId="0" xfId="1" applyFont="1" applyFill="1" applyAlignment="1">
      <alignment horizontal="center"/>
    </xf>
    <xf numFmtId="0" fontId="18" fillId="2" borderId="0" xfId="0" applyFont="1" applyFill="1" applyAlignment="1">
      <alignment horizontal="center"/>
    </xf>
    <xf numFmtId="0" fontId="18" fillId="0" borderId="0" xfId="1" applyFont="1" applyBorder="1" applyAlignment="1">
      <alignment horizontal="center"/>
    </xf>
    <xf numFmtId="0" fontId="18" fillId="0" borderId="7" xfId="1" applyFont="1" applyBorder="1" applyAlignment="1">
      <alignment horizontal="left"/>
    </xf>
    <xf numFmtId="0" fontId="18" fillId="0" borderId="7" xfId="1" applyFont="1" applyBorder="1" applyAlignment="1">
      <alignment horizontal="center"/>
    </xf>
    <xf numFmtId="0" fontId="18" fillId="0" borderId="0" xfId="0" applyFont="1" applyFill="1" applyAlignment="1">
      <alignment horizontal="left"/>
    </xf>
    <xf numFmtId="0" fontId="18" fillId="0" borderId="0" xfId="0" applyFont="1" applyFill="1"/>
    <xf numFmtId="0" fontId="21" fillId="0" borderId="0" xfId="0" applyFont="1" applyFill="1" applyAlignment="1">
      <alignment horizontal="left"/>
    </xf>
    <xf numFmtId="0" fontId="21" fillId="0" borderId="0" xfId="0" applyFont="1" applyFill="1"/>
    <xf numFmtId="0" fontId="21" fillId="0" borderId="0" xfId="1" applyFont="1" applyFill="1" applyBorder="1" applyAlignment="1">
      <alignment horizontal="center" vertical="center"/>
    </xf>
    <xf numFmtId="0" fontId="18" fillId="0" borderId="0" xfId="0" applyFont="1" applyAlignment="1"/>
    <xf numFmtId="0" fontId="18" fillId="0" borderId="0" xfId="0" applyFont="1" applyFill="1" applyBorder="1" applyAlignment="1">
      <alignment horizontal="lef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1" applyFont="1" applyFill="1" applyBorder="1" applyAlignment="1">
      <alignment horizontal="center"/>
    </xf>
    <xf numFmtId="0" fontId="18" fillId="0" borderId="7" xfId="0" applyFont="1" applyFill="1" applyBorder="1" applyAlignment="1">
      <alignment horizontal="center"/>
    </xf>
    <xf numFmtId="0" fontId="22"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1" applyFont="1" applyFill="1" applyBorder="1" applyAlignment="1">
      <alignment horizontal="center" wrapText="1"/>
    </xf>
    <xf numFmtId="0" fontId="18" fillId="0" borderId="0" xfId="0" applyFont="1" applyFill="1" applyBorder="1" applyAlignment="1">
      <alignment horizontal="left" wrapText="1"/>
    </xf>
    <xf numFmtId="0" fontId="18" fillId="0" borderId="0" xfId="0" applyFont="1" applyFill="1" applyAlignment="1">
      <alignment horizontal="center" wrapText="1"/>
    </xf>
    <xf numFmtId="0" fontId="18" fillId="0" borderId="0" xfId="0" applyFont="1" applyFill="1" applyAlignment="1">
      <alignment horizontal="left" vertical="center"/>
    </xf>
    <xf numFmtId="0" fontId="18" fillId="0" borderId="0" xfId="0" applyFont="1" applyFill="1" applyAlignment="1">
      <alignment vertical="center"/>
    </xf>
    <xf numFmtId="0" fontId="6" fillId="0" borderId="0" xfId="0" applyFont="1" applyFill="1" applyAlignment="1">
      <alignment vertical="center"/>
    </xf>
    <xf numFmtId="0" fontId="11" fillId="0" borderId="0" xfId="1" applyFont="1" applyFill="1" applyAlignment="1">
      <alignment vertical="top" wrapText="1"/>
    </xf>
    <xf numFmtId="1" fontId="0" fillId="0" borderId="0" xfId="0" applyNumberFormat="1" applyFill="1" applyBorder="1" applyAlignment="1">
      <alignment horizontal="center" vertical="center" wrapText="1"/>
    </xf>
    <xf numFmtId="0" fontId="13" fillId="0" borderId="0" xfId="1" applyFont="1" applyFill="1" applyBorder="1" applyAlignment="1">
      <alignment vertical="top"/>
    </xf>
    <xf numFmtId="0" fontId="5" fillId="0" borderId="0" xfId="0" quotePrefix="1" applyFont="1" applyFill="1" applyAlignment="1">
      <alignment horizontal="left"/>
    </xf>
    <xf numFmtId="0" fontId="13" fillId="0" borderId="0" xfId="1" applyFont="1" applyFill="1" applyAlignment="1">
      <alignment horizontal="center" vertical="center"/>
    </xf>
    <xf numFmtId="0" fontId="11" fillId="0" borderId="0" xfId="1" applyFont="1" applyFill="1" applyAlignment="1">
      <alignment horizontal="left" vertical="top" wrapText="1"/>
    </xf>
    <xf numFmtId="0" fontId="13" fillId="0" borderId="0" xfId="1" applyFont="1" applyFill="1" applyAlignment="1">
      <alignment horizontal="left" vertical="center"/>
    </xf>
    <xf numFmtId="0" fontId="13" fillId="0" borderId="0" xfId="1" applyFont="1" applyFill="1" applyBorder="1" applyAlignment="1">
      <alignment horizontal="left" vertical="center"/>
    </xf>
    <xf numFmtId="0" fontId="0" fillId="0" borderId="0" xfId="0" applyFill="1" applyAlignment="1">
      <alignment horizontal="left" vertical="center"/>
    </xf>
    <xf numFmtId="0" fontId="23" fillId="0" borderId="0" xfId="1" applyFont="1" applyFill="1" applyAlignment="1">
      <alignment horizontal="left" vertical="top" wrapText="1"/>
    </xf>
    <xf numFmtId="0" fontId="0" fillId="0" borderId="0" xfId="0"/>
    <xf numFmtId="0" fontId="0" fillId="0" borderId="0" xfId="0" applyAlignment="1"/>
    <xf numFmtId="0" fontId="0" fillId="0" borderId="0" xfId="0"/>
    <xf numFmtId="0" fontId="0" fillId="0" borderId="0" xfId="0" applyAlignment="1"/>
    <xf numFmtId="0" fontId="5" fillId="0" borderId="0" xfId="0" applyFont="1" applyBorder="1" applyAlignment="1"/>
    <xf numFmtId="0" fontId="5" fillId="0" borderId="0" xfId="0" applyFont="1" applyFill="1" applyBorder="1" applyAlignment="1"/>
    <xf numFmtId="0" fontId="5" fillId="0" borderId="0" xfId="0" applyFont="1" applyAlignment="1">
      <alignment horizontal="center"/>
    </xf>
    <xf numFmtId="0" fontId="13" fillId="0" borderId="0" xfId="1" applyFont="1" applyFill="1" applyAlignment="1">
      <alignment horizontal="center" vertical="top"/>
    </xf>
    <xf numFmtId="0" fontId="11" fillId="0" borderId="0" xfId="1" applyFont="1" applyFill="1" applyAlignment="1">
      <alignment horizontal="left" wrapText="1"/>
    </xf>
    <xf numFmtId="0" fontId="13" fillId="0" borderId="0" xfId="0" applyFont="1"/>
    <xf numFmtId="0" fontId="11" fillId="0" borderId="0" xfId="1" applyFont="1" applyFill="1" applyAlignment="1">
      <alignment horizontal="left"/>
    </xf>
    <xf numFmtId="164" fontId="26" fillId="0" borderId="0" xfId="0" applyNumberFormat="1" applyFont="1" applyAlignment="1">
      <alignment horizontal="center"/>
    </xf>
    <xf numFmtId="164" fontId="26" fillId="0" borderId="7" xfId="0" applyNumberFormat="1" applyFont="1" applyBorder="1" applyAlignment="1">
      <alignment horizontal="center"/>
    </xf>
    <xf numFmtId="0" fontId="0" fillId="0" borderId="0" xfId="0"/>
    <xf numFmtId="0" fontId="5" fillId="0" borderId="0" xfId="0" applyFont="1" applyBorder="1" applyAlignment="1"/>
    <xf numFmtId="0" fontId="5" fillId="0" borderId="0" xfId="0" applyFont="1" applyFill="1" applyAlignment="1">
      <alignment horizontal="left"/>
    </xf>
    <xf numFmtId="0" fontId="13" fillId="0" borderId="0" xfId="0" applyFont="1" applyFill="1" applyAlignment="1">
      <alignment horizontal="center" vertical="center"/>
    </xf>
    <xf numFmtId="0" fontId="11" fillId="0" borderId="0" xfId="0" applyFont="1" applyFill="1" applyAlignment="1">
      <alignment horizontal="left"/>
    </xf>
    <xf numFmtId="0" fontId="13" fillId="0" borderId="0" xfId="0" applyFont="1" applyFill="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1" fontId="11" fillId="0" borderId="0" xfId="0" applyNumberFormat="1" applyFont="1" applyFill="1" applyBorder="1" applyAlignment="1">
      <alignment horizontal="left" wrapText="1"/>
    </xf>
    <xf numFmtId="0" fontId="11" fillId="0" borderId="0" xfId="0" applyFont="1" applyFill="1" applyBorder="1" applyAlignment="1">
      <alignment horizontal="left" wrapText="1"/>
    </xf>
    <xf numFmtId="0" fontId="13" fillId="0" borderId="0" xfId="0" applyFont="1" applyFill="1" applyAlignment="1">
      <alignment horizontal="left" vertical="center"/>
    </xf>
    <xf numFmtId="0" fontId="13" fillId="0" borderId="0" xfId="1" applyFont="1" applyFill="1" applyBorder="1" applyAlignment="1">
      <alignment horizontal="center" vertical="center"/>
    </xf>
    <xf numFmtId="0" fontId="13"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0" applyFont="1" applyAlignment="1">
      <alignment horizontal="center" vertical="center"/>
    </xf>
    <xf numFmtId="1" fontId="13" fillId="0" borderId="0" xfId="0" applyNumberFormat="1" applyFont="1" applyFill="1" applyAlignment="1">
      <alignment horizontal="center" vertical="center"/>
    </xf>
    <xf numFmtId="1" fontId="13" fillId="0" borderId="0" xfId="1" applyNumberFormat="1" applyFont="1" applyFill="1" applyBorder="1" applyAlignment="1">
      <alignment horizontal="center" vertical="center"/>
    </xf>
    <xf numFmtId="4" fontId="13" fillId="0" borderId="0" xfId="0" applyNumberFormat="1" applyFont="1" applyAlignment="1">
      <alignment horizontal="center" vertical="center"/>
    </xf>
    <xf numFmtId="3" fontId="13" fillId="0" borderId="0" xfId="0" applyNumberFormat="1" applyFont="1" applyFill="1" applyBorder="1" applyAlignment="1">
      <alignment horizontal="center" vertical="center"/>
    </xf>
    <xf numFmtId="4" fontId="13" fillId="0" borderId="0" xfId="0" applyNumberFormat="1" applyFont="1" applyFill="1" applyAlignment="1">
      <alignment horizontal="center" vertical="center"/>
    </xf>
    <xf numFmtId="3" fontId="13" fillId="0" borderId="0" xfId="0" applyNumberFormat="1" applyFont="1" applyFill="1" applyAlignment="1">
      <alignment horizontal="center" vertical="center"/>
    </xf>
    <xf numFmtId="0" fontId="13" fillId="0" borderId="0" xfId="1" applyFont="1" applyFill="1" applyBorder="1" applyAlignment="1">
      <alignment horizontal="center" vertical="center" wrapText="1"/>
    </xf>
    <xf numFmtId="0" fontId="13" fillId="0" borderId="0" xfId="1" applyFont="1" applyFill="1"/>
    <xf numFmtId="0" fontId="13" fillId="0" borderId="0" xfId="1" applyFont="1" applyFill="1" applyAlignment="1">
      <alignment horizontal="left"/>
    </xf>
    <xf numFmtId="0" fontId="21" fillId="0" borderId="0" xfId="1" applyFont="1" applyFill="1" applyBorder="1" applyAlignment="1">
      <alignment horizontal="center" vertical="center" wrapText="1"/>
    </xf>
    <xf numFmtId="1" fontId="21" fillId="0" borderId="0" xfId="1"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1" fontId="21" fillId="0" borderId="0" xfId="0" applyNumberFormat="1" applyFont="1" applyFill="1" applyAlignment="1">
      <alignment horizontal="center" vertical="center"/>
    </xf>
    <xf numFmtId="1" fontId="21" fillId="0" borderId="7" xfId="1" applyNumberFormat="1" applyFont="1" applyFill="1" applyBorder="1" applyAlignment="1">
      <alignment horizontal="center" vertical="center"/>
    </xf>
    <xf numFmtId="1" fontId="21" fillId="0" borderId="7" xfId="0" applyNumberFormat="1" applyFont="1" applyFill="1" applyBorder="1" applyAlignment="1">
      <alignment horizontal="center" vertical="center"/>
    </xf>
    <xf numFmtId="0" fontId="21" fillId="0" borderId="7" xfId="1"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7" xfId="1" applyFont="1" applyFill="1" applyBorder="1" applyAlignment="1">
      <alignment horizontal="center" vertical="center" wrapText="1"/>
    </xf>
    <xf numFmtId="3" fontId="21" fillId="0" borderId="0" xfId="1"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21" fillId="0" borderId="0" xfId="1" applyFont="1" applyFill="1" applyBorder="1" applyAlignment="1">
      <alignment horizontal="left" vertical="center"/>
    </xf>
    <xf numFmtId="0" fontId="21" fillId="0" borderId="0" xfId="1" applyFont="1" applyFill="1" applyAlignment="1">
      <alignment horizontal="left" vertical="center"/>
    </xf>
    <xf numFmtId="0" fontId="21" fillId="0" borderId="7" xfId="1" applyFont="1" applyFill="1" applyBorder="1" applyAlignment="1">
      <alignment horizontal="left" vertical="center"/>
    </xf>
    <xf numFmtId="0" fontId="21" fillId="0" borderId="0" xfId="1" applyFont="1" applyFill="1" applyAlignment="1">
      <alignment horizontal="left" vertical="top"/>
    </xf>
    <xf numFmtId="0" fontId="21" fillId="0" borderId="0" xfId="0" applyFont="1" applyFill="1" applyBorder="1" applyAlignment="1">
      <alignment horizontal="left" vertical="center"/>
    </xf>
    <xf numFmtId="0" fontId="21" fillId="0" borderId="0" xfId="1" applyFont="1" applyFill="1" applyBorder="1" applyAlignment="1">
      <alignment horizontal="left" vertical="top"/>
    </xf>
    <xf numFmtId="0" fontId="27" fillId="0" borderId="0" xfId="0" applyFont="1"/>
    <xf numFmtId="0" fontId="28" fillId="0" borderId="0" xfId="1" applyFont="1" applyFill="1" applyAlignment="1">
      <alignment horizontal="left" wrapText="1"/>
    </xf>
    <xf numFmtId="1" fontId="27" fillId="0" borderId="0" xfId="0" applyNumberFormat="1" applyFont="1" applyFill="1" applyBorder="1" applyAlignment="1">
      <alignment horizontal="left"/>
    </xf>
    <xf numFmtId="0" fontId="27" fillId="0" borderId="0" xfId="0" applyFont="1" applyFill="1"/>
    <xf numFmtId="0" fontId="27" fillId="0" borderId="0" xfId="0" applyFont="1" applyFill="1" applyAlignment="1">
      <alignment horizontal="left"/>
    </xf>
    <xf numFmtId="0" fontId="27" fillId="0" borderId="0" xfId="1" applyFont="1" applyFill="1" applyAlignment="1">
      <alignment horizontal="left" vertical="center"/>
    </xf>
    <xf numFmtId="1" fontId="27" fillId="0" borderId="0" xfId="0" applyNumberFormat="1" applyFont="1" applyFill="1" applyBorder="1" applyAlignment="1">
      <alignment horizontal="center" vertical="center"/>
    </xf>
    <xf numFmtId="0" fontId="27" fillId="0" borderId="0" xfId="0" applyFont="1" applyFill="1" applyAlignment="1">
      <alignment horizontal="center" vertical="center"/>
    </xf>
    <xf numFmtId="0" fontId="27" fillId="0" borderId="0" xfId="0" applyFont="1" applyAlignment="1">
      <alignment horizontal="center" vertical="center"/>
    </xf>
    <xf numFmtId="1" fontId="27" fillId="0" borderId="0" xfId="0" applyNumberFormat="1" applyFont="1" applyFill="1" applyAlignment="1">
      <alignment horizontal="center" vertical="center"/>
    </xf>
    <xf numFmtId="1" fontId="27" fillId="0" borderId="0" xfId="1"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1" applyFont="1" applyFill="1" applyBorder="1" applyAlignment="1">
      <alignment horizontal="left" vertical="center"/>
    </xf>
    <xf numFmtId="0" fontId="27" fillId="0" borderId="0" xfId="1" applyFont="1" applyFill="1" applyBorder="1" applyAlignment="1">
      <alignment horizontal="center" vertical="center"/>
    </xf>
    <xf numFmtId="0" fontId="27" fillId="0" borderId="0" xfId="1" applyFont="1" applyFill="1"/>
    <xf numFmtId="0" fontId="10" fillId="0" borderId="0" xfId="0" applyFont="1" applyFill="1" applyAlignment="1">
      <alignment horizontal="left"/>
    </xf>
    <xf numFmtId="0" fontId="29" fillId="0" borderId="0" xfId="0" applyFont="1" applyFill="1" applyAlignment="1">
      <alignment horizontal="left"/>
    </xf>
    <xf numFmtId="0" fontId="10" fillId="0" borderId="0" xfId="0" applyFont="1" applyFill="1" applyAlignment="1">
      <alignment horizontal="center"/>
    </xf>
    <xf numFmtId="0" fontId="13" fillId="0" borderId="0" xfId="0" applyFont="1" applyFill="1" applyAlignment="1">
      <alignment horizontal="center"/>
    </xf>
    <xf numFmtId="0" fontId="30" fillId="0" borderId="0" xfId="0" applyFont="1" applyFill="1" applyAlignment="1">
      <alignment horizontal="center"/>
    </xf>
    <xf numFmtId="0" fontId="10" fillId="0" borderId="7" xfId="0" applyFont="1" applyFill="1" applyBorder="1" applyAlignment="1">
      <alignment horizontal="left"/>
    </xf>
    <xf numFmtId="0" fontId="10" fillId="0" borderId="2" xfId="0" applyFont="1" applyFill="1" applyBorder="1" applyAlignment="1"/>
    <xf numFmtId="0" fontId="10" fillId="0" borderId="2" xfId="0" applyFont="1" applyFill="1" applyBorder="1" applyAlignment="1">
      <alignment horizontal="center"/>
    </xf>
    <xf numFmtId="0" fontId="13" fillId="0" borderId="0" xfId="0" applyFont="1" applyAlignment="1">
      <alignment wrapText="1"/>
    </xf>
    <xf numFmtId="0" fontId="31" fillId="0" borderId="0" xfId="0" applyFont="1" applyAlignment="1"/>
    <xf numFmtId="0" fontId="13" fillId="0" borderId="0" xfId="0" applyFont="1" applyAlignment="1"/>
    <xf numFmtId="0" fontId="25" fillId="0" borderId="0" xfId="0" applyFont="1" applyFill="1" applyAlignment="1">
      <alignment horizontal="center"/>
    </xf>
    <xf numFmtId="0" fontId="10" fillId="0" borderId="7" xfId="0" applyFont="1" applyFill="1" applyBorder="1" applyAlignment="1">
      <alignment horizontal="center"/>
    </xf>
    <xf numFmtId="0" fontId="25" fillId="0" borderId="7" xfId="0" applyFont="1" applyFill="1" applyBorder="1" applyAlignment="1">
      <alignment horizontal="center"/>
    </xf>
    <xf numFmtId="0" fontId="10" fillId="0" borderId="0" xfId="0" applyFont="1" applyAlignment="1">
      <alignment horizontal="center"/>
    </xf>
    <xf numFmtId="0" fontId="10" fillId="0" borderId="0" xfId="0" applyFont="1" applyAlignment="1">
      <alignment horizontal="left"/>
    </xf>
    <xf numFmtId="0" fontId="10" fillId="0" borderId="0" xfId="0" applyNumberFormat="1" applyFont="1" applyAlignment="1">
      <alignment horizontal="center"/>
    </xf>
    <xf numFmtId="0" fontId="10" fillId="0" borderId="0" xfId="0" applyFont="1"/>
    <xf numFmtId="0" fontId="30" fillId="0" borderId="0" xfId="0" applyFont="1"/>
    <xf numFmtId="0" fontId="30" fillId="0" borderId="0" xfId="0" applyFont="1" applyAlignment="1">
      <alignment horizontal="center"/>
    </xf>
    <xf numFmtId="0" fontId="25" fillId="0" borderId="0" xfId="0" applyFont="1"/>
    <xf numFmtId="0" fontId="30" fillId="7" borderId="0" xfId="0" applyFont="1" applyFill="1" applyAlignment="1">
      <alignment horizontal="center"/>
    </xf>
    <xf numFmtId="0" fontId="30" fillId="10" borderId="0" xfId="0" applyFont="1" applyFill="1" applyAlignment="1">
      <alignment horizontal="center"/>
    </xf>
    <xf numFmtId="0" fontId="13" fillId="10" borderId="0" xfId="0" applyFont="1" applyFill="1"/>
    <xf numFmtId="0" fontId="10" fillId="0" borderId="0" xfId="0" applyFont="1" applyBorder="1"/>
    <xf numFmtId="0" fontId="10" fillId="0" borderId="2"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left"/>
    </xf>
    <xf numFmtId="0" fontId="10" fillId="0" borderId="7" xfId="0" applyFont="1" applyBorder="1" applyAlignment="1">
      <alignment horizontal="center"/>
    </xf>
    <xf numFmtId="0" fontId="10" fillId="0" borderId="7" xfId="0" applyFont="1" applyBorder="1"/>
    <xf numFmtId="164" fontId="10" fillId="0" borderId="0" xfId="0" applyNumberFormat="1" applyFont="1" applyAlignment="1">
      <alignment horizontal="center"/>
    </xf>
    <xf numFmtId="164" fontId="10" fillId="0" borderId="0" xfId="0" applyNumberFormat="1" applyFont="1" applyFill="1" applyAlignment="1">
      <alignment horizontal="center"/>
    </xf>
    <xf numFmtId="164" fontId="30" fillId="0" borderId="0" xfId="0" applyNumberFormat="1" applyFont="1"/>
    <xf numFmtId="0" fontId="10" fillId="0" borderId="0" xfId="0" applyFont="1" applyBorder="1" applyAlignment="1">
      <alignment horizontal="left"/>
    </xf>
    <xf numFmtId="164" fontId="10" fillId="0" borderId="0" xfId="0" applyNumberFormat="1" applyFont="1" applyBorder="1" applyAlignment="1">
      <alignment horizontal="center"/>
    </xf>
    <xf numFmtId="164" fontId="10" fillId="0" borderId="0" xfId="0" applyNumberFormat="1" applyFont="1" applyFill="1" applyBorder="1" applyAlignment="1">
      <alignment horizontal="center"/>
    </xf>
    <xf numFmtId="164" fontId="10" fillId="0" borderId="7" xfId="0" applyNumberFormat="1" applyFont="1" applyBorder="1" applyAlignment="1">
      <alignment horizontal="center"/>
    </xf>
    <xf numFmtId="164" fontId="10" fillId="0" borderId="7" xfId="0" applyNumberFormat="1" applyFont="1" applyFill="1" applyBorder="1" applyAlignment="1">
      <alignment horizontal="center"/>
    </xf>
    <xf numFmtId="164" fontId="10" fillId="0" borderId="0" xfId="0" applyNumberFormat="1" applyFont="1"/>
    <xf numFmtId="164" fontId="10" fillId="0" borderId="0" xfId="0" applyNumberFormat="1" applyFont="1" applyBorder="1"/>
    <xf numFmtId="0" fontId="32" fillId="0" borderId="0" xfId="2" applyFont="1" applyAlignment="1" applyProtection="1"/>
    <xf numFmtId="0" fontId="13" fillId="0" borderId="0" xfId="1" applyFont="1"/>
    <xf numFmtId="0" fontId="10" fillId="0" borderId="0" xfId="1" applyFont="1" applyFill="1" applyAlignment="1">
      <alignment horizontal="left" vertical="center"/>
    </xf>
    <xf numFmtId="0" fontId="33" fillId="0" borderId="0" xfId="0" applyFont="1"/>
    <xf numFmtId="0" fontId="34" fillId="0" borderId="0" xfId="1" applyFont="1" applyFill="1" applyAlignment="1">
      <alignment horizontal="left" vertical="center"/>
    </xf>
    <xf numFmtId="0" fontId="13" fillId="0" borderId="0" xfId="0" applyFont="1" applyAlignment="1">
      <alignment horizontal="left"/>
    </xf>
    <xf numFmtId="0" fontId="34" fillId="0" borderId="7" xfId="0" applyFont="1" applyBorder="1" applyAlignment="1">
      <alignment horizontal="left"/>
    </xf>
    <xf numFmtId="0" fontId="10" fillId="0" borderId="10" xfId="0" applyFont="1" applyFill="1" applyBorder="1" applyAlignment="1">
      <alignment horizontal="left" textRotation="90"/>
    </xf>
    <xf numFmtId="0" fontId="10" fillId="0" borderId="10" xfId="0" applyFont="1" applyFill="1" applyBorder="1" applyAlignment="1">
      <alignment horizontal="center" textRotation="90"/>
    </xf>
    <xf numFmtId="0" fontId="5" fillId="0" borderId="7" xfId="0" applyFont="1" applyFill="1" applyBorder="1" applyAlignment="1">
      <alignment horizontal="center" textRotation="90"/>
    </xf>
    <xf numFmtId="0" fontId="4" fillId="0" borderId="7" xfId="0" applyFont="1" applyFill="1" applyBorder="1" applyAlignment="1">
      <alignment horizontal="center" textRotation="90"/>
    </xf>
    <xf numFmtId="0" fontId="5" fillId="0" borderId="10" xfId="0" applyFont="1" applyFill="1" applyBorder="1" applyAlignment="1">
      <alignment horizontal="center" textRotation="90"/>
    </xf>
    <xf numFmtId="0" fontId="25" fillId="0" borderId="10" xfId="0" applyFont="1" applyFill="1" applyBorder="1" applyAlignment="1">
      <alignment horizontal="center" textRotation="90"/>
    </xf>
    <xf numFmtId="0" fontId="2" fillId="0" borderId="7" xfId="0" applyFont="1" applyFill="1" applyBorder="1" applyAlignment="1">
      <alignment horizontal="center" textRotation="90"/>
    </xf>
    <xf numFmtId="1" fontId="13" fillId="0" borderId="0" xfId="0" applyNumberFormat="1" applyFont="1" applyFill="1" applyBorder="1" applyAlignment="1">
      <alignment horizontal="center" vertical="center" wrapText="1"/>
    </xf>
    <xf numFmtId="1" fontId="13" fillId="0" borderId="0" xfId="1" applyNumberFormat="1" applyFont="1" applyFill="1" applyBorder="1" applyAlignment="1">
      <alignment horizontal="center" vertical="center" wrapText="1"/>
    </xf>
    <xf numFmtId="1" fontId="0" fillId="0" borderId="0" xfId="0" applyNumberFormat="1"/>
    <xf numFmtId="0" fontId="5" fillId="0" borderId="9"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19" fillId="0" borderId="10" xfId="0" applyFont="1" applyFill="1" applyBorder="1" applyAlignment="1">
      <alignment horizontal="center" vertical="center" wrapText="1"/>
    </xf>
    <xf numFmtId="0" fontId="0" fillId="0" borderId="10" xfId="0" applyFill="1" applyBorder="1" applyAlignment="1"/>
    <xf numFmtId="0" fontId="19" fillId="0" borderId="0" xfId="0" applyFont="1" applyFill="1" applyBorder="1" applyAlignment="1">
      <alignment horizontal="center" vertical="center"/>
    </xf>
    <xf numFmtId="0" fontId="18" fillId="0" borderId="0" xfId="0" applyFont="1" applyFill="1" applyAlignment="1">
      <alignment horizontal="left" wrapText="1"/>
    </xf>
    <xf numFmtId="0" fontId="0" fillId="0" borderId="10" xfId="0" applyFill="1" applyBorder="1" applyAlignment="1">
      <alignment horizontal="center" vertical="center" wrapText="1"/>
    </xf>
    <xf numFmtId="0" fontId="19"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Fill="1" applyBorder="1" applyAlignment="1">
      <alignment wrapText="1"/>
    </xf>
    <xf numFmtId="0" fontId="31" fillId="0" borderId="0" xfId="0" applyFont="1" applyFill="1" applyBorder="1" applyAlignment="1">
      <alignment wrapText="1"/>
    </xf>
    <xf numFmtId="0" fontId="13" fillId="0" borderId="0" xfId="0" applyFont="1" applyAlignment="1"/>
    <xf numFmtId="0" fontId="10" fillId="0" borderId="0" xfId="0" applyFont="1" applyBorder="1" applyAlignment="1">
      <alignment wrapText="1"/>
    </xf>
    <xf numFmtId="0" fontId="31" fillId="0" borderId="0" xfId="0" applyFont="1" applyBorder="1" applyAlignment="1">
      <alignment wrapText="1"/>
    </xf>
    <xf numFmtId="0" fontId="5" fillId="0" borderId="0" xfId="0" applyFont="1" applyFill="1" applyAlignment="1">
      <alignment horizontal="left"/>
    </xf>
    <xf numFmtId="0" fontId="6" fillId="0" borderId="0" xfId="0" applyFont="1" applyAlignment="1"/>
    <xf numFmtId="0" fontId="0" fillId="0" borderId="0" xfId="0" applyAlignment="1"/>
    <xf numFmtId="0" fontId="5" fillId="0" borderId="0" xfId="0" applyFont="1" applyFill="1" applyAlignment="1"/>
    <xf numFmtId="0" fontId="5" fillId="0" borderId="0" xfId="0" applyFont="1" applyFill="1" applyAlignment="1">
      <alignment wrapText="1"/>
    </xf>
    <xf numFmtId="0" fontId="10" fillId="0" borderId="0" xfId="0" applyFont="1" applyBorder="1" applyAlignment="1"/>
    <xf numFmtId="0" fontId="10" fillId="0" borderId="0" xfId="0" applyFont="1" applyFill="1" applyBorder="1" applyAlignment="1"/>
    <xf numFmtId="0" fontId="9" fillId="0" borderId="0" xfId="0" applyFont="1" applyFill="1" applyAlignment="1">
      <alignment horizontal="left" wrapText="1"/>
    </xf>
    <xf numFmtId="0" fontId="0" fillId="0" borderId="0" xfId="0" applyAlignment="1">
      <alignment horizontal="left" wrapText="1"/>
    </xf>
    <xf numFmtId="0" fontId="5" fillId="0" borderId="0" xfId="0" applyFont="1" applyFill="1" applyAlignment="1">
      <alignment horizontal="left" wrapText="1"/>
    </xf>
    <xf numFmtId="0" fontId="5" fillId="0" borderId="0" xfId="0" applyFont="1" applyFill="1" applyBorder="1" applyAlignment="1">
      <alignment wrapText="1"/>
    </xf>
    <xf numFmtId="0" fontId="0" fillId="0" borderId="0" xfId="0" applyAlignment="1">
      <alignment wrapText="1"/>
    </xf>
    <xf numFmtId="0" fontId="9" fillId="0" borderId="0" xfId="0" applyFont="1" applyFill="1" applyAlignment="1">
      <alignment horizontal="left"/>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6" fillId="0" borderId="0" xfId="0" applyFont="1" applyFill="1" applyBorder="1" applyAlignment="1">
      <alignment wrapText="1"/>
    </xf>
    <xf numFmtId="0" fontId="4" fillId="0" borderId="2" xfId="0" applyFont="1" applyBorder="1" applyAlignment="1">
      <alignment horizontal="center" vertical="center"/>
    </xf>
    <xf numFmtId="0" fontId="4" fillId="0" borderId="0" xfId="0" applyFont="1" applyBorder="1" applyAlignment="1">
      <alignment horizontal="center" vertical="center"/>
    </xf>
  </cellXfs>
  <cellStyles count="3">
    <cellStyle name="Hyperlink" xfId="2" builtinId="8"/>
    <cellStyle name="Normal" xfId="0" builtinId="0"/>
    <cellStyle name="Normal 2" xfId="1"/>
  </cellStyles>
  <dxfs count="2">
    <dxf>
      <fill>
        <patternFill>
          <bgColor rgb="FFFF00FF"/>
        </patternFill>
      </fill>
    </dxf>
    <dxf>
      <fill>
        <patternFill>
          <bgColor rgb="FFFF33C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tx>
            <c:v>public debt / gdp</c:v>
          </c:tx>
          <c:spPr>
            <a:solidFill>
              <a:schemeClr val="accent2"/>
            </a:solidFill>
          </c:spPr>
          <c:cat>
            <c:strRef>
              <c:f>Sheet5!$A$2:$A$39</c:f>
              <c:strCache>
                <c:ptCount val="38"/>
                <c:pt idx="0">
                  <c:v>Brazil</c:v>
                </c:pt>
                <c:pt idx="1">
                  <c:v>Spain</c:v>
                </c:pt>
                <c:pt idx="2">
                  <c:v>Turkey</c:v>
                </c:pt>
                <c:pt idx="3">
                  <c:v>India</c:v>
                </c:pt>
                <c:pt idx="4">
                  <c:v>Korea</c:v>
                </c:pt>
                <c:pt idx="5">
                  <c:v>Russia</c:v>
                </c:pt>
                <c:pt idx="6">
                  <c:v>Japan</c:v>
                </c:pt>
                <c:pt idx="7">
                  <c:v>Sweden</c:v>
                </c:pt>
                <c:pt idx="8">
                  <c:v>France</c:v>
                </c:pt>
                <c:pt idx="9">
                  <c:v>Indonesia</c:v>
                </c:pt>
                <c:pt idx="10">
                  <c:v>Canada</c:v>
                </c:pt>
                <c:pt idx="11">
                  <c:v>Portugal</c:v>
                </c:pt>
                <c:pt idx="12">
                  <c:v>Greece</c:v>
                </c:pt>
                <c:pt idx="13">
                  <c:v>Belgium</c:v>
                </c:pt>
                <c:pt idx="14">
                  <c:v>Finland</c:v>
                </c:pt>
                <c:pt idx="15">
                  <c:v>Ireland</c:v>
                </c:pt>
                <c:pt idx="16">
                  <c:v>Denmark</c:v>
                </c:pt>
                <c:pt idx="17">
                  <c:v>Mexico</c:v>
                </c:pt>
                <c:pt idx="18">
                  <c:v>Czech Republic</c:v>
                </c:pt>
                <c:pt idx="19">
                  <c:v>Bulgaria</c:v>
                </c:pt>
                <c:pt idx="20">
                  <c:v>Hungary</c:v>
                </c:pt>
                <c:pt idx="21">
                  <c:v>Romania</c:v>
                </c:pt>
                <c:pt idx="22">
                  <c:v>Estonia</c:v>
                </c:pt>
                <c:pt idx="23">
                  <c:v>Latvia</c:v>
                </c:pt>
                <c:pt idx="24">
                  <c:v>Singapore</c:v>
                </c:pt>
                <c:pt idx="25">
                  <c:v>Cyprus</c:v>
                </c:pt>
                <c:pt idx="26">
                  <c:v>Malta</c:v>
                </c:pt>
                <c:pt idx="27">
                  <c:v>Luxembourg</c:v>
                </c:pt>
                <c:pt idx="28">
                  <c:v>Australia</c:v>
                </c:pt>
                <c:pt idx="29">
                  <c:v>Slovenia</c:v>
                </c:pt>
                <c:pt idx="30">
                  <c:v>Switzerland</c:v>
                </c:pt>
                <c:pt idx="31">
                  <c:v>UK</c:v>
                </c:pt>
                <c:pt idx="32">
                  <c:v>Netherlands</c:v>
                </c:pt>
                <c:pt idx="33">
                  <c:v>Austria</c:v>
                </c:pt>
                <c:pt idx="34">
                  <c:v>Germany</c:v>
                </c:pt>
                <c:pt idx="35">
                  <c:v>Italy</c:v>
                </c:pt>
                <c:pt idx="36">
                  <c:v>Slovakia</c:v>
                </c:pt>
                <c:pt idx="37">
                  <c:v>US</c:v>
                </c:pt>
              </c:strCache>
            </c:strRef>
          </c:cat>
          <c:val>
            <c:numRef>
              <c:f>Sheet5!$B$2:$B$39</c:f>
              <c:numCache>
                <c:formatCode>General</c:formatCode>
                <c:ptCount val="38"/>
                <c:pt idx="0">
                  <c:v>65</c:v>
                </c:pt>
                <c:pt idx="1">
                  <c:v>36</c:v>
                </c:pt>
                <c:pt idx="2">
                  <c:v>39</c:v>
                </c:pt>
                <c:pt idx="3">
                  <c:v>76</c:v>
                </c:pt>
                <c:pt idx="4">
                  <c:v>30</c:v>
                </c:pt>
                <c:pt idx="5">
                  <c:v>9</c:v>
                </c:pt>
                <c:pt idx="6">
                  <c:v>188</c:v>
                </c:pt>
                <c:pt idx="7">
                  <c:v>40</c:v>
                </c:pt>
                <c:pt idx="8">
                  <c:v>64</c:v>
                </c:pt>
                <c:pt idx="9">
                  <c:v>37</c:v>
                </c:pt>
                <c:pt idx="10">
                  <c:v>67</c:v>
                </c:pt>
                <c:pt idx="11">
                  <c:v>63</c:v>
                </c:pt>
                <c:pt idx="12">
                  <c:v>96</c:v>
                </c:pt>
                <c:pt idx="13">
                  <c:v>83</c:v>
                </c:pt>
                <c:pt idx="14">
                  <c:v>35</c:v>
                </c:pt>
                <c:pt idx="15">
                  <c:v>25</c:v>
                </c:pt>
                <c:pt idx="16">
                  <c:v>34</c:v>
                </c:pt>
                <c:pt idx="17">
                  <c:v>38</c:v>
                </c:pt>
                <c:pt idx="18">
                  <c:v>29</c:v>
                </c:pt>
                <c:pt idx="19">
                  <c:v>20</c:v>
                </c:pt>
                <c:pt idx="20">
                  <c:v>66</c:v>
                </c:pt>
                <c:pt idx="21">
                  <c:v>20</c:v>
                </c:pt>
                <c:pt idx="22">
                  <c:v>4</c:v>
                </c:pt>
                <c:pt idx="23">
                  <c:v>8</c:v>
                </c:pt>
                <c:pt idx="24">
                  <c:v>88</c:v>
                </c:pt>
                <c:pt idx="25">
                  <c:v>58</c:v>
                </c:pt>
                <c:pt idx="26">
                  <c:v>62</c:v>
                </c:pt>
                <c:pt idx="27">
                  <c:v>7</c:v>
                </c:pt>
                <c:pt idx="28">
                  <c:v>9</c:v>
                </c:pt>
                <c:pt idx="29">
                  <c:v>23</c:v>
                </c:pt>
                <c:pt idx="30">
                  <c:v>44</c:v>
                </c:pt>
                <c:pt idx="31">
                  <c:v>44</c:v>
                </c:pt>
                <c:pt idx="32">
                  <c:v>45</c:v>
                </c:pt>
                <c:pt idx="33">
                  <c:v>59</c:v>
                </c:pt>
                <c:pt idx="34">
                  <c:v>65</c:v>
                </c:pt>
                <c:pt idx="35">
                  <c:v>103</c:v>
                </c:pt>
                <c:pt idx="36">
                  <c:v>29</c:v>
                </c:pt>
                <c:pt idx="37">
                  <c:v>62</c:v>
                </c:pt>
              </c:numCache>
            </c:numRef>
          </c:val>
        </c:ser>
        <c:ser>
          <c:idx val="1"/>
          <c:order val="1"/>
          <c:tx>
            <c:v>eligible deposits / gdp</c:v>
          </c:tx>
          <c:spPr>
            <a:solidFill>
              <a:srgbClr val="C0504D">
                <a:alpha val="49000"/>
              </a:srgbClr>
            </a:solidFill>
          </c:spPr>
          <c:cat>
            <c:strRef>
              <c:f>Sheet5!$A$2:$A$39</c:f>
              <c:strCache>
                <c:ptCount val="38"/>
                <c:pt idx="0">
                  <c:v>Brazil</c:v>
                </c:pt>
                <c:pt idx="1">
                  <c:v>Spain</c:v>
                </c:pt>
                <c:pt idx="2">
                  <c:v>Turkey</c:v>
                </c:pt>
                <c:pt idx="3">
                  <c:v>India</c:v>
                </c:pt>
                <c:pt idx="4">
                  <c:v>Korea</c:v>
                </c:pt>
                <c:pt idx="5">
                  <c:v>Russia</c:v>
                </c:pt>
                <c:pt idx="6">
                  <c:v>Japan</c:v>
                </c:pt>
                <c:pt idx="7">
                  <c:v>Sweden</c:v>
                </c:pt>
                <c:pt idx="8">
                  <c:v>France</c:v>
                </c:pt>
                <c:pt idx="9">
                  <c:v>Indonesia</c:v>
                </c:pt>
                <c:pt idx="10">
                  <c:v>Canada</c:v>
                </c:pt>
                <c:pt idx="11">
                  <c:v>Portugal</c:v>
                </c:pt>
                <c:pt idx="12">
                  <c:v>Greece</c:v>
                </c:pt>
                <c:pt idx="13">
                  <c:v>Belgium</c:v>
                </c:pt>
                <c:pt idx="14">
                  <c:v>Finland</c:v>
                </c:pt>
                <c:pt idx="15">
                  <c:v>Ireland</c:v>
                </c:pt>
                <c:pt idx="16">
                  <c:v>Denmark</c:v>
                </c:pt>
                <c:pt idx="17">
                  <c:v>Mexico</c:v>
                </c:pt>
                <c:pt idx="18">
                  <c:v>Czech Republic</c:v>
                </c:pt>
                <c:pt idx="19">
                  <c:v>Bulgaria</c:v>
                </c:pt>
                <c:pt idx="20">
                  <c:v>Hungary</c:v>
                </c:pt>
                <c:pt idx="21">
                  <c:v>Romania</c:v>
                </c:pt>
                <c:pt idx="22">
                  <c:v>Estonia</c:v>
                </c:pt>
                <c:pt idx="23">
                  <c:v>Latvia</c:v>
                </c:pt>
                <c:pt idx="24">
                  <c:v>Singapore</c:v>
                </c:pt>
                <c:pt idx="25">
                  <c:v>Cyprus</c:v>
                </c:pt>
                <c:pt idx="26">
                  <c:v>Malta</c:v>
                </c:pt>
                <c:pt idx="27">
                  <c:v>Luxembourg</c:v>
                </c:pt>
                <c:pt idx="28">
                  <c:v>Australia</c:v>
                </c:pt>
                <c:pt idx="29">
                  <c:v>Slovenia</c:v>
                </c:pt>
                <c:pt idx="30">
                  <c:v>Switzerland</c:v>
                </c:pt>
                <c:pt idx="31">
                  <c:v>UK</c:v>
                </c:pt>
                <c:pt idx="32">
                  <c:v>Netherlands</c:v>
                </c:pt>
                <c:pt idx="33">
                  <c:v>Austria</c:v>
                </c:pt>
                <c:pt idx="34">
                  <c:v>Germany</c:v>
                </c:pt>
                <c:pt idx="35">
                  <c:v>Italy</c:v>
                </c:pt>
                <c:pt idx="36">
                  <c:v>Slovakia</c:v>
                </c:pt>
                <c:pt idx="37">
                  <c:v>US</c:v>
                </c:pt>
              </c:strCache>
            </c:strRef>
          </c:cat>
          <c:val>
            <c:numRef>
              <c:f>Sheet5!$H$2:$H$39</c:f>
              <c:numCache>
                <c:formatCode>General</c:formatCode>
                <c:ptCount val="38"/>
                <c:pt idx="0">
                  <c:v>51.203389953489719</c:v>
                </c:pt>
                <c:pt idx="1">
                  <c:v>82.356200052630854</c:v>
                </c:pt>
                <c:pt idx="2">
                  <c:v>35.434126201626817</c:v>
                </c:pt>
                <c:pt idx="3">
                  <c:v>95.619399554132954</c:v>
                </c:pt>
                <c:pt idx="4">
                  <c:v>61.23956387480461</c:v>
                </c:pt>
                <c:pt idx="5">
                  <c:v>24.717242440563204</c:v>
                </c:pt>
                <c:pt idx="6">
                  <c:v>228.13707754296522</c:v>
                </c:pt>
                <c:pt idx="7">
                  <c:v>81.862013794296345</c:v>
                </c:pt>
                <c:pt idx="8">
                  <c:v>100.22225056722209</c:v>
                </c:pt>
                <c:pt idx="9">
                  <c:v>57.622099345255997</c:v>
                </c:pt>
                <c:pt idx="10">
                  <c:v>80.887877702641035</c:v>
                </c:pt>
                <c:pt idx="11">
                  <c:v>85.719825914594722</c:v>
                </c:pt>
                <c:pt idx="12">
                  <c:v>76.362292764426158</c:v>
                </c:pt>
                <c:pt idx="13">
                  <c:v>74.656505171475231</c:v>
                </c:pt>
                <c:pt idx="14">
                  <c:v>55.785459266471925</c:v>
                </c:pt>
                <c:pt idx="15">
                  <c:v>114.51619098836093</c:v>
                </c:pt>
                <c:pt idx="16">
                  <c:v>91.808490141930491</c:v>
                </c:pt>
                <c:pt idx="17">
                  <c:v>17.143850701286659</c:v>
                </c:pt>
                <c:pt idx="18">
                  <c:v>63.687503587624128</c:v>
                </c:pt>
                <c:pt idx="19">
                  <c:v>56.505223171889845</c:v>
                </c:pt>
                <c:pt idx="20">
                  <c:v>47.084844089920225</c:v>
                </c:pt>
                <c:pt idx="21">
                  <c:v>23.021920056265383</c:v>
                </c:pt>
                <c:pt idx="22">
                  <c:v>43.337943752881507</c:v>
                </c:pt>
                <c:pt idx="23">
                  <c:v>60.653458463677445</c:v>
                </c:pt>
                <c:pt idx="24">
                  <c:v>179.94135228105787</c:v>
                </c:pt>
                <c:pt idx="25">
                  <c:v>397.84798534798534</c:v>
                </c:pt>
                <c:pt idx="26">
                  <c:v>130.86092715231788</c:v>
                </c:pt>
                <c:pt idx="27">
                  <c:v>297.4119478497762</c:v>
                </c:pt>
                <c:pt idx="28">
                  <c:v>133.08726380471029</c:v>
                </c:pt>
                <c:pt idx="29">
                  <c:v>47.888513513513516</c:v>
                </c:pt>
                <c:pt idx="30">
                  <c:v>249.03943610061737</c:v>
                </c:pt>
                <c:pt idx="31">
                  <c:v>68.990238438150101</c:v>
                </c:pt>
                <c:pt idx="32">
                  <c:v>83.50288103615317</c:v>
                </c:pt>
                <c:pt idx="33">
                  <c:v>83.354343802805573</c:v>
                </c:pt>
                <c:pt idx="34">
                  <c:v>104.46855875911422</c:v>
                </c:pt>
                <c:pt idx="35">
                  <c:v>39.840981479296921</c:v>
                </c:pt>
                <c:pt idx="36">
                  <c:v>35.246446127275142</c:v>
                </c:pt>
                <c:pt idx="37">
                  <c:v>56.28099008602377</c:v>
                </c:pt>
              </c:numCache>
            </c:numRef>
          </c:val>
        </c:ser>
        <c:ser>
          <c:idx val="2"/>
          <c:order val="2"/>
          <c:tx>
            <c:v>size of the DIS / gdp</c:v>
          </c:tx>
          <c:spPr>
            <a:solidFill>
              <a:schemeClr val="tx1"/>
            </a:solidFill>
            <a:ln>
              <a:solidFill>
                <a:schemeClr val="tx1">
                  <a:alpha val="0"/>
                </a:schemeClr>
              </a:solidFill>
            </a:ln>
          </c:spPr>
          <c:cat>
            <c:strRef>
              <c:f>Sheet5!$A$2:$A$39</c:f>
              <c:strCache>
                <c:ptCount val="38"/>
                <c:pt idx="0">
                  <c:v>Brazil</c:v>
                </c:pt>
                <c:pt idx="1">
                  <c:v>Spain</c:v>
                </c:pt>
                <c:pt idx="2">
                  <c:v>Turkey</c:v>
                </c:pt>
                <c:pt idx="3">
                  <c:v>India</c:v>
                </c:pt>
                <c:pt idx="4">
                  <c:v>Korea</c:v>
                </c:pt>
                <c:pt idx="5">
                  <c:v>Russia</c:v>
                </c:pt>
                <c:pt idx="6">
                  <c:v>Japan</c:v>
                </c:pt>
                <c:pt idx="7">
                  <c:v>Sweden</c:v>
                </c:pt>
                <c:pt idx="8">
                  <c:v>France</c:v>
                </c:pt>
                <c:pt idx="9">
                  <c:v>Indonesia</c:v>
                </c:pt>
                <c:pt idx="10">
                  <c:v>Canada</c:v>
                </c:pt>
                <c:pt idx="11">
                  <c:v>Portugal</c:v>
                </c:pt>
                <c:pt idx="12">
                  <c:v>Greece</c:v>
                </c:pt>
                <c:pt idx="13">
                  <c:v>Belgium</c:v>
                </c:pt>
                <c:pt idx="14">
                  <c:v>Finland</c:v>
                </c:pt>
                <c:pt idx="15">
                  <c:v>Ireland</c:v>
                </c:pt>
                <c:pt idx="16">
                  <c:v>Denmark</c:v>
                </c:pt>
                <c:pt idx="17">
                  <c:v>Mexico</c:v>
                </c:pt>
                <c:pt idx="18">
                  <c:v>Czech Republic</c:v>
                </c:pt>
                <c:pt idx="19">
                  <c:v>Bulgaria</c:v>
                </c:pt>
                <c:pt idx="20">
                  <c:v>Hungary</c:v>
                </c:pt>
                <c:pt idx="21">
                  <c:v>Romania</c:v>
                </c:pt>
                <c:pt idx="22">
                  <c:v>Estonia</c:v>
                </c:pt>
                <c:pt idx="23">
                  <c:v>Latvia</c:v>
                </c:pt>
                <c:pt idx="24">
                  <c:v>Singapore</c:v>
                </c:pt>
                <c:pt idx="25">
                  <c:v>Cyprus</c:v>
                </c:pt>
                <c:pt idx="26">
                  <c:v>Malta</c:v>
                </c:pt>
                <c:pt idx="27">
                  <c:v>Luxembourg</c:v>
                </c:pt>
                <c:pt idx="28">
                  <c:v>Australia</c:v>
                </c:pt>
                <c:pt idx="29">
                  <c:v>Slovenia</c:v>
                </c:pt>
                <c:pt idx="30">
                  <c:v>Switzerland</c:v>
                </c:pt>
                <c:pt idx="31">
                  <c:v>UK</c:v>
                </c:pt>
                <c:pt idx="32">
                  <c:v>Netherlands</c:v>
                </c:pt>
                <c:pt idx="33">
                  <c:v>Austria</c:v>
                </c:pt>
                <c:pt idx="34">
                  <c:v>Germany</c:v>
                </c:pt>
                <c:pt idx="35">
                  <c:v>Italy</c:v>
                </c:pt>
                <c:pt idx="36">
                  <c:v>Slovakia</c:v>
                </c:pt>
                <c:pt idx="37">
                  <c:v>US</c:v>
                </c:pt>
              </c:strCache>
            </c:strRef>
          </c:cat>
          <c:val>
            <c:numRef>
              <c:f>Sheet5!$I$2:$I$39</c:f>
              <c:numCache>
                <c:formatCode>General</c:formatCode>
                <c:ptCount val="38"/>
                <c:pt idx="0">
                  <c:v>0.92367525522605731</c:v>
                </c:pt>
                <c:pt idx="1">
                  <c:v>0.66204069195717519</c:v>
                </c:pt>
                <c:pt idx="2">
                  <c:v>0.83189548927779156</c:v>
                </c:pt>
                <c:pt idx="3">
                  <c:v>0.46755319610343427</c:v>
                </c:pt>
                <c:pt idx="4">
                  <c:v>0.39361823796271583</c:v>
                </c:pt>
                <c:pt idx="5">
                  <c:v>0.30699392167423251</c:v>
                </c:pt>
                <c:pt idx="6">
                  <c:v>7.1951319792780188E-2</c:v>
                </c:pt>
                <c:pt idx="7">
                  <c:v>0.57944693087717025</c:v>
                </c:pt>
                <c:pt idx="8">
                  <c:v>9.2378931419272795E-2</c:v>
                </c:pt>
                <c:pt idx="9">
                  <c:v>0.4719709413969414</c:v>
                </c:pt>
                <c:pt idx="10">
                  <c:v>0.14184695977023601</c:v>
                </c:pt>
                <c:pt idx="11">
                  <c:v>0.85749989227388279</c:v>
                </c:pt>
                <c:pt idx="12">
                  <c:v>0.44660069399820068</c:v>
                </c:pt>
                <c:pt idx="13">
                  <c:v>0.24387588459444751</c:v>
                </c:pt>
                <c:pt idx="14">
                  <c:v>0.32862706913339829</c:v>
                </c:pt>
                <c:pt idx="15">
                  <c:v>0.29577843506318907</c:v>
                </c:pt>
                <c:pt idx="16">
                  <c:v>0.23119902382634383</c:v>
                </c:pt>
                <c:pt idx="17">
                  <c:v>5.0229898381051741E-2</c:v>
                </c:pt>
                <c:pt idx="18">
                  <c:v>0.25830893748923711</c:v>
                </c:pt>
                <c:pt idx="19">
                  <c:v>0.92592592592592604</c:v>
                </c:pt>
                <c:pt idx="20">
                  <c:v>0.26831036983321244</c:v>
                </c:pt>
                <c:pt idx="21">
                  <c:v>0.18755128355409681</c:v>
                </c:pt>
                <c:pt idx="22">
                  <c:v>0.78377132319041032</c:v>
                </c:pt>
                <c:pt idx="23">
                  <c:v>0.48661800486618007</c:v>
                </c:pt>
                <c:pt idx="24">
                  <c:v>6.2031241188744153E-2</c:v>
                </c:pt>
                <c:pt idx="25">
                  <c:v>4.5787545787545784E-2</c:v>
                </c:pt>
                <c:pt idx="26">
                  <c:v>0.13245033112582782</c:v>
                </c:pt>
                <c:pt idx="27">
                  <c:v>0</c:v>
                </c:pt>
                <c:pt idx="28">
                  <c:v>0</c:v>
                </c:pt>
                <c:pt idx="29">
                  <c:v>0</c:v>
                </c:pt>
                <c:pt idx="30">
                  <c:v>0</c:v>
                </c:pt>
                <c:pt idx="31">
                  <c:v>0</c:v>
                </c:pt>
                <c:pt idx="32">
                  <c:v>0</c:v>
                </c:pt>
                <c:pt idx="33">
                  <c:v>0</c:v>
                </c:pt>
                <c:pt idx="34">
                  <c:v>0</c:v>
                </c:pt>
                <c:pt idx="35">
                  <c:v>0</c:v>
                </c:pt>
                <c:pt idx="36">
                  <c:v>-3.9856516540454363E-2</c:v>
                </c:pt>
                <c:pt idx="37">
                  <c:v>-5.3319342946022003E-2</c:v>
                </c:pt>
              </c:numCache>
            </c:numRef>
          </c:val>
        </c:ser>
        <c:overlap val="100"/>
        <c:axId val="90634880"/>
        <c:axId val="90702208"/>
      </c:barChart>
      <c:catAx>
        <c:axId val="90634880"/>
        <c:scaling>
          <c:orientation val="minMax"/>
        </c:scaling>
        <c:axPos val="l"/>
        <c:tickLblPos val="nextTo"/>
        <c:crossAx val="90702208"/>
        <c:crosses val="autoZero"/>
        <c:auto val="1"/>
        <c:lblAlgn val="ctr"/>
        <c:lblOffset val="100"/>
      </c:catAx>
      <c:valAx>
        <c:axId val="90702208"/>
        <c:scaling>
          <c:orientation val="minMax"/>
        </c:scaling>
        <c:axPos val="b"/>
        <c:majorGridlines>
          <c:spPr>
            <a:ln>
              <a:solidFill>
                <a:srgbClr val="0070C0">
                  <a:alpha val="11000"/>
                </a:srgbClr>
              </a:solidFill>
            </a:ln>
          </c:spPr>
        </c:majorGridlines>
        <c:numFmt formatCode="General" sourceLinked="1"/>
        <c:tickLblPos val="nextTo"/>
        <c:crossAx val="90634880"/>
        <c:crosses val="autoZero"/>
        <c:crossBetween val="between"/>
      </c:valAx>
    </c:plotArea>
    <c:legend>
      <c:legendPos val="b"/>
    </c:legend>
    <c:plotVisOnly val="1"/>
  </c:chart>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strRef>
              <c:f>'Figure 9'!$G$1</c:f>
              <c:strCache>
                <c:ptCount val="1"/>
                <c:pt idx="0">
                  <c:v>2003</c:v>
                </c:pt>
              </c:strCache>
            </c:strRef>
          </c:tx>
          <c:cat>
            <c:strRef>
              <c:f>'Figure 9'!$F$2:$F$5</c:f>
              <c:strCache>
                <c:ptCount val="4"/>
                <c:pt idx="0">
                  <c:v>High income</c:v>
                </c:pt>
                <c:pt idx="1">
                  <c:v>Upper middle income</c:v>
                </c:pt>
                <c:pt idx="2">
                  <c:v>Lower middle income</c:v>
                </c:pt>
                <c:pt idx="3">
                  <c:v>Low income</c:v>
                </c:pt>
              </c:strCache>
            </c:strRef>
          </c:cat>
          <c:val>
            <c:numRef>
              <c:f>'Figure 9'!$G$2:$G$5</c:f>
              <c:numCache>
                <c:formatCode>0</c:formatCode>
                <c:ptCount val="4"/>
                <c:pt idx="0">
                  <c:v>12</c:v>
                </c:pt>
                <c:pt idx="1">
                  <c:v>4</c:v>
                </c:pt>
                <c:pt idx="2">
                  <c:v>0</c:v>
                </c:pt>
                <c:pt idx="3">
                  <c:v>0</c:v>
                </c:pt>
              </c:numCache>
            </c:numRef>
          </c:val>
        </c:ser>
        <c:ser>
          <c:idx val="1"/>
          <c:order val="1"/>
          <c:tx>
            <c:strRef>
              <c:f>'Figure 9'!$H$1</c:f>
              <c:strCache>
                <c:ptCount val="1"/>
                <c:pt idx="0">
                  <c:v>2013</c:v>
                </c:pt>
              </c:strCache>
            </c:strRef>
          </c:tx>
          <c:cat>
            <c:strRef>
              <c:f>'Figure 9'!$F$2:$F$5</c:f>
              <c:strCache>
                <c:ptCount val="4"/>
                <c:pt idx="0">
                  <c:v>High income</c:v>
                </c:pt>
                <c:pt idx="1">
                  <c:v>Upper middle income</c:v>
                </c:pt>
                <c:pt idx="2">
                  <c:v>Lower middle income</c:v>
                </c:pt>
                <c:pt idx="3">
                  <c:v>Low income</c:v>
                </c:pt>
              </c:strCache>
            </c:strRef>
          </c:cat>
          <c:val>
            <c:numRef>
              <c:f>'Figure 9'!$H$2:$H$5</c:f>
              <c:numCache>
                <c:formatCode>General</c:formatCode>
                <c:ptCount val="4"/>
                <c:pt idx="0">
                  <c:v>1</c:v>
                </c:pt>
                <c:pt idx="1">
                  <c:v>2</c:v>
                </c:pt>
                <c:pt idx="2">
                  <c:v>0</c:v>
                </c:pt>
                <c:pt idx="3">
                  <c:v>0</c:v>
                </c:pt>
              </c:numCache>
            </c:numRef>
          </c:val>
        </c:ser>
        <c:axId val="91251072"/>
        <c:axId val="91252608"/>
      </c:barChart>
      <c:catAx>
        <c:axId val="91251072"/>
        <c:scaling>
          <c:orientation val="minMax"/>
        </c:scaling>
        <c:axPos val="b"/>
        <c:numFmt formatCode="General" sourceLinked="1"/>
        <c:tickLblPos val="nextTo"/>
        <c:crossAx val="91252608"/>
        <c:crosses val="autoZero"/>
        <c:auto val="1"/>
        <c:lblAlgn val="ctr"/>
        <c:lblOffset val="100"/>
      </c:catAx>
      <c:valAx>
        <c:axId val="91252608"/>
        <c:scaling>
          <c:orientation val="minMax"/>
        </c:scaling>
        <c:axPos val="l"/>
        <c:title>
          <c:tx>
            <c:rich>
              <a:bodyPr rot="-5400000" vert="horz"/>
              <a:lstStyle/>
              <a:p>
                <a:pPr>
                  <a:defRPr b="0"/>
                </a:pPr>
                <a:r>
                  <a:rPr lang="en-US" b="0"/>
                  <a:t>Number of DIS with coinsurance</a:t>
                </a:r>
              </a:p>
            </c:rich>
          </c:tx>
          <c:layout/>
        </c:title>
        <c:numFmt formatCode="0" sourceLinked="1"/>
        <c:majorTickMark val="in"/>
        <c:tickLblPos val="nextTo"/>
        <c:crossAx val="91251072"/>
        <c:crosses val="autoZero"/>
        <c:crossBetween val="between"/>
      </c:valAx>
    </c:plotArea>
    <c:legend>
      <c:legendPos val="r"/>
      <c:layout/>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'Figure 10'!$F$2</c:f>
              <c:strCache>
                <c:ptCount val="1"/>
                <c:pt idx="0">
                  <c:v>risk-adjusted premiums</c:v>
                </c:pt>
              </c:strCache>
            </c:strRef>
          </c:tx>
          <c:cat>
            <c:strRef>
              <c:f>'Figure 10'!$E$3:$E$6</c:f>
              <c:strCache>
                <c:ptCount val="4"/>
                <c:pt idx="0">
                  <c:v>High income</c:v>
                </c:pt>
                <c:pt idx="1">
                  <c:v>Upper middle income</c:v>
                </c:pt>
                <c:pt idx="2">
                  <c:v>Lower middle income</c:v>
                </c:pt>
                <c:pt idx="3">
                  <c:v>Low income</c:v>
                </c:pt>
              </c:strCache>
            </c:strRef>
          </c:cat>
          <c:val>
            <c:numRef>
              <c:f>'Figure 10'!$F$3:$F$6</c:f>
              <c:numCache>
                <c:formatCode>General</c:formatCode>
                <c:ptCount val="4"/>
                <c:pt idx="0">
                  <c:v>12</c:v>
                </c:pt>
                <c:pt idx="1">
                  <c:v>10</c:v>
                </c:pt>
                <c:pt idx="2">
                  <c:v>9</c:v>
                </c:pt>
                <c:pt idx="3">
                  <c:v>3</c:v>
                </c:pt>
              </c:numCache>
            </c:numRef>
          </c:val>
        </c:ser>
        <c:ser>
          <c:idx val="1"/>
          <c:order val="1"/>
          <c:tx>
            <c:strRef>
              <c:f>'Figure 10'!$G$2</c:f>
              <c:strCache>
                <c:ptCount val="1"/>
                <c:pt idx="0">
                  <c:v>no risk-adjusted premiums</c:v>
                </c:pt>
              </c:strCache>
            </c:strRef>
          </c:tx>
          <c:cat>
            <c:strRef>
              <c:f>'Figure 10'!$E$3:$E$6</c:f>
              <c:strCache>
                <c:ptCount val="4"/>
                <c:pt idx="0">
                  <c:v>High income</c:v>
                </c:pt>
                <c:pt idx="1">
                  <c:v>Upper middle income</c:v>
                </c:pt>
                <c:pt idx="2">
                  <c:v>Lower middle income</c:v>
                </c:pt>
                <c:pt idx="3">
                  <c:v>Low income</c:v>
                </c:pt>
              </c:strCache>
            </c:strRef>
          </c:cat>
          <c:val>
            <c:numRef>
              <c:f>'Figure 10'!$G$3:$G$6</c:f>
              <c:numCache>
                <c:formatCode>General</c:formatCode>
                <c:ptCount val="4"/>
                <c:pt idx="0">
                  <c:v>31</c:v>
                </c:pt>
                <c:pt idx="1">
                  <c:v>21</c:v>
                </c:pt>
                <c:pt idx="2">
                  <c:v>17</c:v>
                </c:pt>
                <c:pt idx="3">
                  <c:v>8</c:v>
                </c:pt>
              </c:numCache>
            </c:numRef>
          </c:val>
        </c:ser>
        <c:overlap val="100"/>
        <c:axId val="91339392"/>
        <c:axId val="91349376"/>
      </c:barChart>
      <c:catAx>
        <c:axId val="91339392"/>
        <c:scaling>
          <c:orientation val="minMax"/>
        </c:scaling>
        <c:axPos val="b"/>
        <c:tickLblPos val="nextTo"/>
        <c:crossAx val="91349376"/>
        <c:crosses val="autoZero"/>
        <c:auto val="1"/>
        <c:lblAlgn val="ctr"/>
        <c:lblOffset val="100"/>
      </c:catAx>
      <c:valAx>
        <c:axId val="91349376"/>
        <c:scaling>
          <c:orientation val="minMax"/>
        </c:scaling>
        <c:axPos val="l"/>
        <c:numFmt formatCode="0%" sourceLinked="1"/>
        <c:majorTickMark val="in"/>
        <c:tickLblPos val="nextTo"/>
        <c:crossAx val="91339392"/>
        <c:crosses val="autoZero"/>
        <c:crossBetween val="between"/>
      </c:valAx>
    </c:plotArea>
    <c:legend>
      <c:legendPos val="r"/>
    </c:legend>
    <c:plotVisOnly val="1"/>
  </c:chart>
  <c:spPr>
    <a:solidFill>
      <a:schemeClr val="bg1"/>
    </a:solidFill>
    <a:ln>
      <a:noFill/>
    </a:ln>
  </c:sp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'Figure 11'!$G$1</c:f>
              <c:strCache>
                <c:ptCount val="1"/>
                <c:pt idx="0">
                  <c:v>backstop from government</c:v>
                </c:pt>
              </c:strCache>
            </c:strRef>
          </c:tx>
          <c:cat>
            <c:strRef>
              <c:f>'Figure 11'!$F$2:$F$5</c:f>
              <c:strCache>
                <c:ptCount val="4"/>
                <c:pt idx="0">
                  <c:v>High income</c:v>
                </c:pt>
                <c:pt idx="1">
                  <c:v>Upper middle income</c:v>
                </c:pt>
                <c:pt idx="2">
                  <c:v>Lower middle income</c:v>
                </c:pt>
                <c:pt idx="3">
                  <c:v>Low income</c:v>
                </c:pt>
              </c:strCache>
            </c:strRef>
          </c:cat>
          <c:val>
            <c:numRef>
              <c:f>'Figure 11'!$G$2:$G$5</c:f>
              <c:numCache>
                <c:formatCode>General</c:formatCode>
                <c:ptCount val="4"/>
                <c:pt idx="0">
                  <c:v>0.39534883720930231</c:v>
                </c:pt>
                <c:pt idx="1">
                  <c:v>0.41935483870967744</c:v>
                </c:pt>
                <c:pt idx="2">
                  <c:v>0.34615384615384615</c:v>
                </c:pt>
                <c:pt idx="3">
                  <c:v>0.27272727272727271</c:v>
                </c:pt>
              </c:numCache>
            </c:numRef>
          </c:val>
        </c:ser>
        <c:ser>
          <c:idx val="1"/>
          <c:order val="1"/>
          <c:tx>
            <c:strRef>
              <c:f>'Figure 11'!$H$1</c:f>
              <c:strCache>
                <c:ptCount val="1"/>
                <c:pt idx="0">
                  <c:v>no backstop from government</c:v>
                </c:pt>
              </c:strCache>
            </c:strRef>
          </c:tx>
          <c:cat>
            <c:strRef>
              <c:f>'Figure 11'!$F$2:$F$5</c:f>
              <c:strCache>
                <c:ptCount val="4"/>
                <c:pt idx="0">
                  <c:v>High income</c:v>
                </c:pt>
                <c:pt idx="1">
                  <c:v>Upper middle income</c:v>
                </c:pt>
                <c:pt idx="2">
                  <c:v>Lower middle income</c:v>
                </c:pt>
                <c:pt idx="3">
                  <c:v>Low income</c:v>
                </c:pt>
              </c:strCache>
            </c:strRef>
          </c:cat>
          <c:val>
            <c:numRef>
              <c:f>'Figure 11'!$H$2:$H$5</c:f>
              <c:numCache>
                <c:formatCode>General</c:formatCode>
                <c:ptCount val="4"/>
                <c:pt idx="0">
                  <c:v>0.60465116279069764</c:v>
                </c:pt>
                <c:pt idx="1">
                  <c:v>0.58064516129032251</c:v>
                </c:pt>
                <c:pt idx="2">
                  <c:v>0.65384615384615385</c:v>
                </c:pt>
                <c:pt idx="3">
                  <c:v>0.72727272727272729</c:v>
                </c:pt>
              </c:numCache>
            </c:numRef>
          </c:val>
        </c:ser>
        <c:overlap val="100"/>
        <c:axId val="91382528"/>
        <c:axId val="91384064"/>
      </c:barChart>
      <c:catAx>
        <c:axId val="91382528"/>
        <c:scaling>
          <c:orientation val="minMax"/>
        </c:scaling>
        <c:axPos val="b"/>
        <c:tickLblPos val="nextTo"/>
        <c:crossAx val="91384064"/>
        <c:crosses val="autoZero"/>
        <c:auto val="1"/>
        <c:lblAlgn val="ctr"/>
        <c:lblOffset val="100"/>
      </c:catAx>
      <c:valAx>
        <c:axId val="91384064"/>
        <c:scaling>
          <c:orientation val="minMax"/>
        </c:scaling>
        <c:axPos val="l"/>
        <c:numFmt formatCode="0%" sourceLinked="1"/>
        <c:majorTickMark val="in"/>
        <c:tickLblPos val="nextTo"/>
        <c:crossAx val="91382528"/>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4995062498375819E-2"/>
          <c:y val="2.6108213119987202E-2"/>
          <c:w val="0.68450479245649865"/>
          <c:h val="0.64767854987042361"/>
        </c:manualLayout>
      </c:layout>
      <c:barChart>
        <c:barDir val="col"/>
        <c:grouping val="clustered"/>
        <c:ser>
          <c:idx val="0"/>
          <c:order val="0"/>
          <c:tx>
            <c:strRef>
              <c:f>'Figure 12'!$N$2</c:f>
              <c:strCache>
                <c:ptCount val="1"/>
                <c:pt idx="0">
                  <c:v>Banking crisis between 2007 - 2013</c:v>
                </c:pt>
              </c:strCache>
            </c:strRef>
          </c:tx>
          <c:cat>
            <c:strRef>
              <c:f>'Figure 12'!$O$1:$V$1</c:f>
              <c:strCache>
                <c:ptCount val="8"/>
                <c:pt idx="0">
                  <c:v>Introduction of DIS</c:v>
                </c:pt>
                <c:pt idx="1">
                  <c:v>Increase in statutory coverage</c:v>
                </c:pt>
                <c:pt idx="2">
                  <c:v>Abolished co-insurance</c:v>
                </c:pt>
                <c:pt idx="3">
                  <c:v>Government guarantee on deposits </c:v>
                </c:pt>
                <c:pt idx="4">
                  <c:v>of which: Blanket guarantee on deposits</c:v>
                </c:pt>
                <c:pt idx="5">
                  <c:v>Govt guarantee on non-deposit liabilities</c:v>
                </c:pt>
                <c:pt idx="6">
                  <c:v>Govt guarantee on bank assets</c:v>
                </c:pt>
                <c:pt idx="7">
                  <c:v>Significant nationalizations of banks</c:v>
                </c:pt>
              </c:strCache>
            </c:strRef>
          </c:cat>
          <c:val>
            <c:numRef>
              <c:f>'Figure 12'!$O$2:$V$2</c:f>
              <c:numCache>
                <c:formatCode>General</c:formatCode>
                <c:ptCount val="8"/>
                <c:pt idx="0">
                  <c:v>0</c:v>
                </c:pt>
                <c:pt idx="1">
                  <c:v>0.96</c:v>
                </c:pt>
                <c:pt idx="2">
                  <c:v>0.2</c:v>
                </c:pt>
                <c:pt idx="3">
                  <c:v>0.32</c:v>
                </c:pt>
                <c:pt idx="4">
                  <c:v>0.12</c:v>
                </c:pt>
                <c:pt idx="5">
                  <c:v>0.72</c:v>
                </c:pt>
                <c:pt idx="6">
                  <c:v>0.36</c:v>
                </c:pt>
                <c:pt idx="7">
                  <c:v>0.64</c:v>
                </c:pt>
              </c:numCache>
            </c:numRef>
          </c:val>
        </c:ser>
        <c:ser>
          <c:idx val="1"/>
          <c:order val="1"/>
          <c:tx>
            <c:strRef>
              <c:f>'Figure 12'!$N$3</c:f>
              <c:strCache>
                <c:ptCount val="1"/>
                <c:pt idx="0">
                  <c:v>No banking crisis between 2007 - 2013</c:v>
                </c:pt>
              </c:strCache>
            </c:strRef>
          </c:tx>
          <c:cat>
            <c:strRef>
              <c:f>'Figure 12'!$O$1:$V$1</c:f>
              <c:strCache>
                <c:ptCount val="8"/>
                <c:pt idx="0">
                  <c:v>Introduction of DIS</c:v>
                </c:pt>
                <c:pt idx="1">
                  <c:v>Increase in statutory coverage</c:v>
                </c:pt>
                <c:pt idx="2">
                  <c:v>Abolished co-insurance</c:v>
                </c:pt>
                <c:pt idx="3">
                  <c:v>Government guarantee on deposits </c:v>
                </c:pt>
                <c:pt idx="4">
                  <c:v>of which: Blanket guarantee on deposits</c:v>
                </c:pt>
                <c:pt idx="5">
                  <c:v>Govt guarantee on non-deposit liabilities</c:v>
                </c:pt>
                <c:pt idx="6">
                  <c:v>Govt guarantee on bank assets</c:v>
                </c:pt>
                <c:pt idx="7">
                  <c:v>Significant nationalizations of banks</c:v>
                </c:pt>
              </c:strCache>
            </c:strRef>
          </c:cat>
          <c:val>
            <c:numRef>
              <c:f>'Figure 12'!$O$3:$V$3</c:f>
              <c:numCache>
                <c:formatCode>General</c:formatCode>
                <c:ptCount val="8"/>
                <c:pt idx="0">
                  <c:v>0.16091954022988506</c:v>
                </c:pt>
                <c:pt idx="1">
                  <c:v>0.40229885057471265</c:v>
                </c:pt>
                <c:pt idx="2">
                  <c:v>8.0459770114942528E-2</c:v>
                </c:pt>
                <c:pt idx="3">
                  <c:v>0.11494252873563218</c:v>
                </c:pt>
                <c:pt idx="4">
                  <c:v>0.11494252873563218</c:v>
                </c:pt>
                <c:pt idx="5">
                  <c:v>4.5977011494252873E-2</c:v>
                </c:pt>
                <c:pt idx="6">
                  <c:v>0</c:v>
                </c:pt>
                <c:pt idx="7">
                  <c:v>1.1494252873563218E-2</c:v>
                </c:pt>
              </c:numCache>
            </c:numRef>
          </c:val>
        </c:ser>
        <c:axId val="91610112"/>
        <c:axId val="91616000"/>
      </c:barChart>
      <c:catAx>
        <c:axId val="91610112"/>
        <c:scaling>
          <c:orientation val="minMax"/>
        </c:scaling>
        <c:axPos val="b"/>
        <c:tickLblPos val="nextTo"/>
        <c:crossAx val="91616000"/>
        <c:crosses val="autoZero"/>
        <c:auto val="1"/>
        <c:lblAlgn val="ctr"/>
        <c:lblOffset val="100"/>
      </c:catAx>
      <c:valAx>
        <c:axId val="91616000"/>
        <c:scaling>
          <c:orientation val="minMax"/>
          <c:max val="1"/>
        </c:scaling>
        <c:axPos val="l"/>
        <c:numFmt formatCode="0%" sourceLinked="0"/>
        <c:majorTickMark val="in"/>
        <c:tickLblPos val="nextTo"/>
        <c:crossAx val="91610112"/>
        <c:crosses val="autoZero"/>
        <c:crossBetween val="between"/>
        <c:majorUnit val="0.2"/>
      </c:valAx>
    </c:plotArea>
    <c:legend>
      <c:legendPos val="r"/>
      <c:layout>
        <c:manualLayout>
          <c:xMode val="edge"/>
          <c:yMode val="edge"/>
          <c:x val="0.77428490327597965"/>
          <c:y val="0.41985207037045147"/>
          <c:w val="0.21581413434431848"/>
          <c:h val="0.12267093971199169"/>
        </c:manualLayout>
      </c:layout>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'Figures 13&amp;14'!$N$2</c:f>
              <c:strCache>
                <c:ptCount val="1"/>
                <c:pt idx="0">
                  <c:v>Total Deposits / GDP (%)</c:v>
                </c:pt>
              </c:strCache>
            </c:strRef>
          </c:tx>
          <c:cat>
            <c:strRef>
              <c:f>'Figures 13&amp;14'!$M$3:$M$4</c:f>
              <c:strCache>
                <c:ptCount val="2"/>
                <c:pt idx="0">
                  <c:v>High income</c:v>
                </c:pt>
                <c:pt idx="1">
                  <c:v>Middle income</c:v>
                </c:pt>
              </c:strCache>
            </c:strRef>
          </c:cat>
          <c:val>
            <c:numRef>
              <c:f>'Figures 13&amp;14'!$N$3:$N$4</c:f>
              <c:numCache>
                <c:formatCode>General</c:formatCode>
                <c:ptCount val="2"/>
                <c:pt idx="0">
                  <c:v>192.00112627671223</c:v>
                </c:pt>
                <c:pt idx="1">
                  <c:v>50.163989987417452</c:v>
                </c:pt>
              </c:numCache>
            </c:numRef>
          </c:val>
        </c:ser>
        <c:ser>
          <c:idx val="1"/>
          <c:order val="1"/>
          <c:tx>
            <c:strRef>
              <c:f>'Figures 13&amp;14'!$O$2</c:f>
              <c:strCache>
                <c:ptCount val="1"/>
                <c:pt idx="0">
                  <c:v>Public Debt / GDP (%)</c:v>
                </c:pt>
              </c:strCache>
            </c:strRef>
          </c:tx>
          <c:cat>
            <c:strRef>
              <c:f>'Figures 13&amp;14'!$M$3:$M$4</c:f>
              <c:strCache>
                <c:ptCount val="2"/>
                <c:pt idx="0">
                  <c:v>High income</c:v>
                </c:pt>
                <c:pt idx="1">
                  <c:v>Middle income</c:v>
                </c:pt>
              </c:strCache>
            </c:strRef>
          </c:cat>
          <c:val>
            <c:numRef>
              <c:f>'Figures 13&amp;14'!$O$3:$O$4</c:f>
              <c:numCache>
                <c:formatCode>General</c:formatCode>
                <c:ptCount val="2"/>
                <c:pt idx="0">
                  <c:v>70.120000000000019</c:v>
                </c:pt>
                <c:pt idx="1">
                  <c:v>38.900000000000006</c:v>
                </c:pt>
              </c:numCache>
            </c:numRef>
          </c:val>
        </c:ser>
        <c:axId val="91870336"/>
        <c:axId val="91871872"/>
      </c:barChart>
      <c:catAx>
        <c:axId val="91870336"/>
        <c:scaling>
          <c:orientation val="minMax"/>
        </c:scaling>
        <c:axPos val="b"/>
        <c:numFmt formatCode="0.0" sourceLinked="1"/>
        <c:tickLblPos val="nextTo"/>
        <c:crossAx val="91871872"/>
        <c:crosses val="autoZero"/>
        <c:auto val="1"/>
        <c:lblAlgn val="ctr"/>
        <c:lblOffset val="100"/>
      </c:catAx>
      <c:valAx>
        <c:axId val="91871872"/>
        <c:scaling>
          <c:orientation val="minMax"/>
        </c:scaling>
        <c:axPos val="l"/>
        <c:numFmt formatCode="General" sourceLinked="1"/>
        <c:majorTickMark val="in"/>
        <c:tickLblPos val="nextTo"/>
        <c:crossAx val="91870336"/>
        <c:crosses val="autoZero"/>
        <c:crossBetween val="between"/>
      </c:valAx>
    </c:plotArea>
    <c:legend>
      <c:legendPos val="r"/>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strRef>
              <c:f>'Figures 13&amp;14'!$Q$2</c:f>
              <c:strCache>
                <c:ptCount val="1"/>
                <c:pt idx="0">
                  <c:v> Size of DIS Fund / Covered Deposits (%)</c:v>
                </c:pt>
              </c:strCache>
            </c:strRef>
          </c:tx>
          <c:cat>
            <c:strRef>
              <c:f>'Figures 13&amp;14'!$P$3:$P$4</c:f>
              <c:strCache>
                <c:ptCount val="2"/>
                <c:pt idx="0">
                  <c:v>High income</c:v>
                </c:pt>
                <c:pt idx="1">
                  <c:v>Middle income</c:v>
                </c:pt>
              </c:strCache>
            </c:strRef>
          </c:cat>
          <c:val>
            <c:numRef>
              <c:f>'Figures 13&amp;14'!$Q$3:$Q$4</c:f>
              <c:numCache>
                <c:formatCode>General</c:formatCode>
                <c:ptCount val="2"/>
                <c:pt idx="0">
                  <c:v>0.60576923076923073</c:v>
                </c:pt>
                <c:pt idx="1">
                  <c:v>2.79</c:v>
                </c:pt>
              </c:numCache>
            </c:numRef>
          </c:val>
        </c:ser>
        <c:axId val="91957120"/>
        <c:axId val="91958656"/>
      </c:barChart>
      <c:catAx>
        <c:axId val="91957120"/>
        <c:scaling>
          <c:orientation val="minMax"/>
        </c:scaling>
        <c:axPos val="b"/>
        <c:tickLblPos val="nextTo"/>
        <c:crossAx val="91958656"/>
        <c:crosses val="autoZero"/>
        <c:auto val="1"/>
        <c:lblAlgn val="ctr"/>
        <c:lblOffset val="100"/>
      </c:catAx>
      <c:valAx>
        <c:axId val="91958656"/>
        <c:scaling>
          <c:orientation val="minMax"/>
        </c:scaling>
        <c:axPos val="l"/>
        <c:numFmt formatCode="General" sourceLinked="1"/>
        <c:majorTickMark val="in"/>
        <c:tickLblPos val="nextTo"/>
        <c:crossAx val="91957120"/>
        <c:crosses val="autoZero"/>
        <c:crossBetween val="between"/>
      </c:valAx>
    </c:plotArea>
    <c:legend>
      <c:legendPos val="r"/>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spPr>
            <a:ln w="28575">
              <a:noFill/>
            </a:ln>
          </c:spPr>
          <c:trendline>
            <c:trendlineType val="linear"/>
          </c:trendline>
          <c:trendline>
            <c:trendlineType val="linear"/>
          </c:trendline>
          <c:xVal>
            <c:numRef>
              <c:f>'Figures 15'!$P$2:$P$41</c:f>
              <c:numCache>
                <c:formatCode>0.0</c:formatCode>
                <c:ptCount val="40"/>
                <c:pt idx="0">
                  <c:v>20.5</c:v>
                </c:pt>
                <c:pt idx="1">
                  <c:v>72.3</c:v>
                </c:pt>
                <c:pt idx="2">
                  <c:v>95.7</c:v>
                </c:pt>
                <c:pt idx="3">
                  <c:v>83.1</c:v>
                </c:pt>
                <c:pt idx="4">
                  <c:v>61.3</c:v>
                </c:pt>
                <c:pt idx="5">
                  <c:v>37.9</c:v>
                </c:pt>
                <c:pt idx="6">
                  <c:v>42.7</c:v>
                </c:pt>
                <c:pt idx="7">
                  <c:v>6.7</c:v>
                </c:pt>
                <c:pt idx="8">
                  <c:v>48.7</c:v>
                </c:pt>
                <c:pt idx="9">
                  <c:v>82.4</c:v>
                </c:pt>
                <c:pt idx="10">
                  <c:v>82.5</c:v>
                </c:pt>
                <c:pt idx="11">
                  <c:v>148.30000000000001</c:v>
                </c:pt>
                <c:pt idx="12">
                  <c:v>35.5</c:v>
                </c:pt>
                <c:pt idx="13">
                  <c:v>82.1</c:v>
                </c:pt>
                <c:pt idx="14">
                  <c:v>91.2</c:v>
                </c:pt>
                <c:pt idx="15">
                  <c:v>119.3</c:v>
                </c:pt>
                <c:pt idx="16">
                  <c:v>216</c:v>
                </c:pt>
                <c:pt idx="17">
                  <c:v>33.4</c:v>
                </c:pt>
                <c:pt idx="18">
                  <c:v>19.5</c:v>
                </c:pt>
                <c:pt idx="19">
                  <c:v>66</c:v>
                </c:pt>
                <c:pt idx="20">
                  <c:v>63.4</c:v>
                </c:pt>
                <c:pt idx="21">
                  <c:v>94</c:v>
                </c:pt>
                <c:pt idx="22">
                  <c:v>98.5</c:v>
                </c:pt>
                <c:pt idx="23">
                  <c:v>41</c:v>
                </c:pt>
                <c:pt idx="24">
                  <c:v>38.700000000000003</c:v>
                </c:pt>
                <c:pt idx="25">
                  <c:v>61.7</c:v>
                </c:pt>
                <c:pt idx="26">
                  <c:v>39.4</c:v>
                </c:pt>
                <c:pt idx="27">
                  <c:v>48.5</c:v>
                </c:pt>
                <c:pt idx="28">
                  <c:v>78.5</c:v>
                </c:pt>
                <c:pt idx="29">
                  <c:v>94.8</c:v>
                </c:pt>
                <c:pt idx="30">
                  <c:v>67.5</c:v>
                </c:pt>
                <c:pt idx="31">
                  <c:v>26.1</c:v>
                </c:pt>
                <c:pt idx="32">
                  <c:v>49.2</c:v>
                </c:pt>
                <c:pt idx="33">
                  <c:v>65</c:v>
                </c:pt>
                <c:pt idx="34">
                  <c:v>14.9</c:v>
                </c:pt>
                <c:pt idx="35">
                  <c:v>39.700000000000003</c:v>
                </c:pt>
                <c:pt idx="36">
                  <c:v>42.2</c:v>
                </c:pt>
                <c:pt idx="37">
                  <c:v>31.1</c:v>
                </c:pt>
                <c:pt idx="38">
                  <c:v>11</c:v>
                </c:pt>
                <c:pt idx="39">
                  <c:v>42.3</c:v>
                </c:pt>
              </c:numCache>
            </c:numRef>
          </c:xVal>
          <c:yVal>
            <c:numRef>
              <c:f>'Figures 15'!$S$2:$S$41</c:f>
              <c:numCache>
                <c:formatCode>General</c:formatCode>
                <c:ptCount val="40"/>
                <c:pt idx="0">
                  <c:v>0</c:v>
                </c:pt>
                <c:pt idx="1">
                  <c:v>0</c:v>
                </c:pt>
                <c:pt idx="2">
                  <c:v>0</c:v>
                </c:pt>
                <c:pt idx="3">
                  <c:v>0.32</c:v>
                </c:pt>
                <c:pt idx="4">
                  <c:v>0.11</c:v>
                </c:pt>
                <c:pt idx="5">
                  <c:v>0.82</c:v>
                </c:pt>
                <c:pt idx="6">
                  <c:v>0.73</c:v>
                </c:pt>
                <c:pt idx="7">
                  <c:v>4.0999999999999996</c:v>
                </c:pt>
                <c:pt idx="8">
                  <c:v>1.34</c:v>
                </c:pt>
                <c:pt idx="9">
                  <c:v>0.21</c:v>
                </c:pt>
                <c:pt idx="10">
                  <c:v>0</c:v>
                </c:pt>
                <c:pt idx="11">
                  <c:v>1.31</c:v>
                </c:pt>
                <c:pt idx="12">
                  <c:v>0.1</c:v>
                </c:pt>
                <c:pt idx="13">
                  <c:v>1.1100000000000001</c:v>
                </c:pt>
                <c:pt idx="15">
                  <c:v>0</c:v>
                </c:pt>
                <c:pt idx="16">
                  <c:v>0.04</c:v>
                </c:pt>
                <c:pt idx="17">
                  <c:v>1.61</c:v>
                </c:pt>
                <c:pt idx="18">
                  <c:v>0</c:v>
                </c:pt>
                <c:pt idx="19">
                  <c:v>0.13</c:v>
                </c:pt>
                <c:pt idx="20">
                  <c:v>0</c:v>
                </c:pt>
                <c:pt idx="21">
                  <c:v>0</c:v>
                </c:pt>
                <c:pt idx="22">
                  <c:v>0.13</c:v>
                </c:pt>
                <c:pt idx="23">
                  <c:v>0.14000000000000001</c:v>
                </c:pt>
                <c:pt idx="24">
                  <c:v>0</c:v>
                </c:pt>
                <c:pt idx="25">
                  <c:v>0.37</c:v>
                </c:pt>
                <c:pt idx="26">
                  <c:v>3.18</c:v>
                </c:pt>
                <c:pt idx="27">
                  <c:v>0</c:v>
                </c:pt>
                <c:pt idx="28">
                  <c:v>0</c:v>
                </c:pt>
                <c:pt idx="29">
                  <c:v>0</c:v>
                </c:pt>
                <c:pt idx="30">
                  <c:v>1.4</c:v>
                </c:pt>
                <c:pt idx="31">
                  <c:v>1.2</c:v>
                </c:pt>
                <c:pt idx="32">
                  <c:v>4.4000000000000004</c:v>
                </c:pt>
                <c:pt idx="33">
                  <c:v>6.2</c:v>
                </c:pt>
                <c:pt idx="34">
                  <c:v>2.94</c:v>
                </c:pt>
                <c:pt idx="35">
                  <c:v>2.82</c:v>
                </c:pt>
                <c:pt idx="36">
                  <c:v>0.5</c:v>
                </c:pt>
                <c:pt idx="37">
                  <c:v>1.23</c:v>
                </c:pt>
                <c:pt idx="38">
                  <c:v>1.8</c:v>
                </c:pt>
                <c:pt idx="39">
                  <c:v>5.41</c:v>
                </c:pt>
              </c:numCache>
            </c:numRef>
          </c:yVal>
        </c:ser>
        <c:axId val="96326400"/>
        <c:axId val="96328320"/>
      </c:scatterChart>
      <c:valAx>
        <c:axId val="96326400"/>
        <c:scaling>
          <c:orientation val="minMax"/>
          <c:min val="0"/>
        </c:scaling>
        <c:axPos val="b"/>
        <c:title>
          <c:tx>
            <c:rich>
              <a:bodyPr/>
              <a:lstStyle/>
              <a:p>
                <a:pPr>
                  <a:defRPr/>
                </a:pPr>
                <a:r>
                  <a:rPr lang="en-US" b="0"/>
                  <a:t>Public Debt/GDP, %</a:t>
                </a:r>
              </a:p>
            </c:rich>
          </c:tx>
        </c:title>
        <c:numFmt formatCode="0" sourceLinked="0"/>
        <c:majorTickMark val="in"/>
        <c:tickLblPos val="nextTo"/>
        <c:crossAx val="96328320"/>
        <c:crosses val="autoZero"/>
        <c:crossBetween val="midCat"/>
      </c:valAx>
      <c:valAx>
        <c:axId val="96328320"/>
        <c:scaling>
          <c:orientation val="minMax"/>
          <c:min val="0"/>
        </c:scaling>
        <c:axPos val="l"/>
        <c:title>
          <c:tx>
            <c:rich>
              <a:bodyPr rot="-5400000" vert="horz"/>
              <a:lstStyle/>
              <a:p>
                <a:pPr>
                  <a:defRPr/>
                </a:pPr>
                <a:r>
                  <a:rPr lang="en-US" b="0"/>
                  <a:t>Size of Fund/Covered Deposits, %</a:t>
                </a:r>
              </a:p>
            </c:rich>
          </c:tx>
        </c:title>
        <c:numFmt formatCode="General" sourceLinked="1"/>
        <c:majorTickMark val="in"/>
        <c:tickLblPos val="nextTo"/>
        <c:crossAx val="96326400"/>
        <c:crosses val="autoZero"/>
        <c:crossBetween val="midCat"/>
      </c:valAx>
    </c:plotArea>
    <c:plotVisOnly val="1"/>
  </c:chart>
  <c:spPr>
    <a:ln>
      <a:noFill/>
    </a:ln>
  </c:spPr>
  <c:printSettings>
    <c:headerFooter/>
    <c:pageMargins b="0.75000000000000411" l="0.70000000000000062" r="0.70000000000000062" t="0.750000000000004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strRef>
              <c:f>'Figure 16'!$E$1</c:f>
              <c:strCache>
                <c:ptCount val="1"/>
                <c:pt idx="0">
                  <c:v>Moral hazard index</c:v>
                </c:pt>
              </c:strCache>
            </c:strRef>
          </c:tx>
          <c:cat>
            <c:strRef>
              <c:f>'Figure 16'!$D$2:$D$55</c:f>
              <c:strCache>
                <c:ptCount val="54"/>
                <c:pt idx="0">
                  <c:v>Argentina</c:v>
                </c:pt>
                <c:pt idx="1">
                  <c:v>Iceland</c:v>
                </c:pt>
                <c:pt idx="2">
                  <c:v>Ecuador</c:v>
                </c:pt>
                <c:pt idx="3">
                  <c:v>Bahrain</c:v>
                </c:pt>
                <c:pt idx="4">
                  <c:v>Bangladesh</c:v>
                </c:pt>
                <c:pt idx="5">
                  <c:v>Nicaragua</c:v>
                </c:pt>
                <c:pt idx="6">
                  <c:v>Libya</c:v>
                </c:pt>
                <c:pt idx="7">
                  <c:v>Liechtenstein</c:v>
                </c:pt>
                <c:pt idx="8">
                  <c:v>Gibraltar</c:v>
                </c:pt>
                <c:pt idx="9">
                  <c:v>Lebanon</c:v>
                </c:pt>
                <c:pt idx="10">
                  <c:v>Tanzania</c:v>
                </c:pt>
                <c:pt idx="11">
                  <c:v>Oman</c:v>
                </c:pt>
                <c:pt idx="12">
                  <c:v>Morocco</c:v>
                </c:pt>
                <c:pt idx="13">
                  <c:v>Bahamas, The</c:v>
                </c:pt>
                <c:pt idx="14">
                  <c:v>Japan</c:v>
                </c:pt>
                <c:pt idx="15">
                  <c:v>Colombia</c:v>
                </c:pt>
                <c:pt idx="16">
                  <c:v>Nepal</c:v>
                </c:pt>
                <c:pt idx="17">
                  <c:v>El Salvador</c:v>
                </c:pt>
                <c:pt idx="18">
                  <c:v>Sudan</c:v>
                </c:pt>
                <c:pt idx="19">
                  <c:v>Philippines</c:v>
                </c:pt>
                <c:pt idx="20">
                  <c:v>Norway</c:v>
                </c:pt>
                <c:pt idx="21">
                  <c:v>Malaysia</c:v>
                </c:pt>
                <c:pt idx="22">
                  <c:v>Brazil</c:v>
                </c:pt>
                <c:pt idx="23">
                  <c:v>Uganda</c:v>
                </c:pt>
                <c:pt idx="24">
                  <c:v>Chile</c:v>
                </c:pt>
                <c:pt idx="30">
                  <c:v>United Kingdom</c:v>
                </c:pt>
                <c:pt idx="31">
                  <c:v>Australia</c:v>
                </c:pt>
                <c:pt idx="32">
                  <c:v>Indonesia</c:v>
                </c:pt>
                <c:pt idx="33">
                  <c:v>Singapore</c:v>
                </c:pt>
                <c:pt idx="34">
                  <c:v>Romania</c:v>
                </c:pt>
                <c:pt idx="35">
                  <c:v>France</c:v>
                </c:pt>
                <c:pt idx="36">
                  <c:v>Latvia</c:v>
                </c:pt>
                <c:pt idx="37">
                  <c:v>Portugal</c:v>
                </c:pt>
                <c:pt idx="38">
                  <c:v>Jordan</c:v>
                </c:pt>
                <c:pt idx="39">
                  <c:v>Hungary</c:v>
                </c:pt>
                <c:pt idx="40">
                  <c:v>Hong Kong</c:v>
                </c:pt>
                <c:pt idx="41">
                  <c:v>Mongolia</c:v>
                </c:pt>
                <c:pt idx="42">
                  <c:v>Kenya</c:v>
                </c:pt>
                <c:pt idx="43">
                  <c:v>Belgium</c:v>
                </c:pt>
                <c:pt idx="44">
                  <c:v>Belarus</c:v>
                </c:pt>
                <c:pt idx="45">
                  <c:v>Thailand</c:v>
                </c:pt>
                <c:pt idx="46">
                  <c:v>Slovak Republic</c:v>
                </c:pt>
                <c:pt idx="47">
                  <c:v>Austria</c:v>
                </c:pt>
                <c:pt idx="48">
                  <c:v>Germany</c:v>
                </c:pt>
                <c:pt idx="49">
                  <c:v>Denmark</c:v>
                </c:pt>
                <c:pt idx="50">
                  <c:v>Turkmenistan</c:v>
                </c:pt>
                <c:pt idx="51">
                  <c:v>Ireland</c:v>
                </c:pt>
                <c:pt idx="52">
                  <c:v>United States</c:v>
                </c:pt>
                <c:pt idx="53">
                  <c:v>Uzbekistan</c:v>
                </c:pt>
              </c:strCache>
            </c:strRef>
          </c:cat>
          <c:val>
            <c:numRef>
              <c:f>'Figure 16'!$E$2:$E$55</c:f>
              <c:numCache>
                <c:formatCode>General</c:formatCode>
                <c:ptCount val="54"/>
                <c:pt idx="0">
                  <c:v>-11.86148</c:v>
                </c:pt>
                <c:pt idx="1">
                  <c:v>-10.52023</c:v>
                </c:pt>
                <c:pt idx="2">
                  <c:v>-5.2681740000000001</c:v>
                </c:pt>
                <c:pt idx="3">
                  <c:v>-4.985449</c:v>
                </c:pt>
                <c:pt idx="4">
                  <c:v>-4.2311709999999998</c:v>
                </c:pt>
                <c:pt idx="5">
                  <c:v>-4.1781860000000002</c:v>
                </c:pt>
                <c:pt idx="6">
                  <c:v>-3.230782</c:v>
                </c:pt>
                <c:pt idx="7">
                  <c:v>-1.631589</c:v>
                </c:pt>
                <c:pt idx="8">
                  <c:v>-1.615772</c:v>
                </c:pt>
                <c:pt idx="9">
                  <c:v>-1.6102890000000001</c:v>
                </c:pt>
                <c:pt idx="10">
                  <c:v>-1.5969770000000001</c:v>
                </c:pt>
                <c:pt idx="11">
                  <c:v>-1.5874870000000001</c:v>
                </c:pt>
                <c:pt idx="12">
                  <c:v>-1.5743069999999999</c:v>
                </c:pt>
                <c:pt idx="13">
                  <c:v>-1.3634900000000001</c:v>
                </c:pt>
                <c:pt idx="14">
                  <c:v>-1.3590089999999999</c:v>
                </c:pt>
                <c:pt idx="15">
                  <c:v>-1.357094</c:v>
                </c:pt>
                <c:pt idx="16">
                  <c:v>-1.353078</c:v>
                </c:pt>
                <c:pt idx="17">
                  <c:v>-1.3406180000000001</c:v>
                </c:pt>
                <c:pt idx="18">
                  <c:v>-1.340425</c:v>
                </c:pt>
                <c:pt idx="19">
                  <c:v>-1.3384480000000001</c:v>
                </c:pt>
                <c:pt idx="20">
                  <c:v>-1.330997</c:v>
                </c:pt>
                <c:pt idx="21">
                  <c:v>-1.279066</c:v>
                </c:pt>
                <c:pt idx="22">
                  <c:v>-1.267801</c:v>
                </c:pt>
                <c:pt idx="23">
                  <c:v>-1.125848</c:v>
                </c:pt>
                <c:pt idx="24">
                  <c:v>-1.001463</c:v>
                </c:pt>
                <c:pt idx="30">
                  <c:v>1.015436</c:v>
                </c:pt>
                <c:pt idx="31">
                  <c:v>1.0835760000000001</c:v>
                </c:pt>
                <c:pt idx="32">
                  <c:v>1.086198</c:v>
                </c:pt>
                <c:pt idx="33">
                  <c:v>1.118741</c:v>
                </c:pt>
                <c:pt idx="34">
                  <c:v>1.14175</c:v>
                </c:pt>
                <c:pt idx="35">
                  <c:v>1.5315920000000001</c:v>
                </c:pt>
                <c:pt idx="36">
                  <c:v>1.648074</c:v>
                </c:pt>
                <c:pt idx="37">
                  <c:v>1.856984</c:v>
                </c:pt>
                <c:pt idx="38">
                  <c:v>1.8842190000000001</c:v>
                </c:pt>
                <c:pt idx="39">
                  <c:v>1.904828</c:v>
                </c:pt>
                <c:pt idx="40">
                  <c:v>2.1905939999999999</c:v>
                </c:pt>
                <c:pt idx="41">
                  <c:v>2.2085189999999999</c:v>
                </c:pt>
                <c:pt idx="42">
                  <c:v>2.3062450000000001</c:v>
                </c:pt>
                <c:pt idx="43">
                  <c:v>2.3186140000000002</c:v>
                </c:pt>
                <c:pt idx="44">
                  <c:v>2.4763329999999999</c:v>
                </c:pt>
                <c:pt idx="45">
                  <c:v>2.9825689999999998</c:v>
                </c:pt>
                <c:pt idx="46">
                  <c:v>3.05986</c:v>
                </c:pt>
                <c:pt idx="47">
                  <c:v>3.2660879999999999</c:v>
                </c:pt>
                <c:pt idx="48">
                  <c:v>3.549083</c:v>
                </c:pt>
                <c:pt idx="49">
                  <c:v>3.819512</c:v>
                </c:pt>
                <c:pt idx="50">
                  <c:v>4.5297850000000004</c:v>
                </c:pt>
                <c:pt idx="51">
                  <c:v>4.5784909999999996</c:v>
                </c:pt>
                <c:pt idx="52">
                  <c:v>4.618366</c:v>
                </c:pt>
                <c:pt idx="53">
                  <c:v>7.8487299999999998</c:v>
                </c:pt>
              </c:numCache>
            </c:numRef>
          </c:val>
        </c:ser>
        <c:axId val="88785280"/>
        <c:axId val="88786816"/>
      </c:barChart>
      <c:catAx>
        <c:axId val="88785280"/>
        <c:scaling>
          <c:orientation val="minMax"/>
        </c:scaling>
        <c:axPos val="b"/>
        <c:tickLblPos val="nextTo"/>
        <c:txPr>
          <a:bodyPr/>
          <a:lstStyle/>
          <a:p>
            <a:pPr>
              <a:defRPr sz="800"/>
            </a:pPr>
            <a:endParaRPr lang="en-US"/>
          </a:p>
        </c:txPr>
        <c:crossAx val="88786816"/>
        <c:crosses val="autoZero"/>
        <c:auto val="1"/>
        <c:lblAlgn val="ctr"/>
        <c:lblOffset val="100"/>
      </c:catAx>
      <c:valAx>
        <c:axId val="88786816"/>
        <c:scaling>
          <c:orientation val="minMax"/>
        </c:scaling>
        <c:axPos val="l"/>
        <c:numFmt formatCode="General" sourceLinked="1"/>
        <c:majorTickMark val="in"/>
        <c:tickLblPos val="nextTo"/>
        <c:crossAx val="88785280"/>
        <c:crosses val="autoZero"/>
        <c:crossBetween val="between"/>
      </c:valAx>
      <c:spPr>
        <a:ln>
          <a:noFill/>
        </a:ln>
      </c:spPr>
    </c:plotArea>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3"/>
          <c:order val="0"/>
          <c:tx>
            <c:strRef>
              <c:f>'Figures1&amp;2'!$F$1</c:f>
              <c:strCache>
                <c:ptCount val="1"/>
                <c:pt idx="0">
                  <c:v>Explicit (%)</c:v>
                </c:pt>
              </c:strCache>
            </c:strRef>
          </c:tx>
          <c:spPr>
            <a:solidFill>
              <a:schemeClr val="accent1">
                <a:lumMod val="60000"/>
                <a:lumOff val="40000"/>
              </a:schemeClr>
            </a:solidFill>
            <a:ln cmpd="sng">
              <a:solidFill>
                <a:sysClr val="windowText" lastClr="000000"/>
              </a:solidFill>
            </a:ln>
          </c:spPr>
          <c:cat>
            <c:strRef>
              <c:f>'Figures1&amp;2'!$A$2:$A$5</c:f>
              <c:strCache>
                <c:ptCount val="4"/>
                <c:pt idx="0">
                  <c:v>High income</c:v>
                </c:pt>
                <c:pt idx="1">
                  <c:v>Upper middle income</c:v>
                </c:pt>
                <c:pt idx="2">
                  <c:v>Lower middle income</c:v>
                </c:pt>
                <c:pt idx="3">
                  <c:v>Low income</c:v>
                </c:pt>
              </c:strCache>
            </c:strRef>
          </c:cat>
          <c:val>
            <c:numRef>
              <c:f>'Figures1&amp;2'!$G$2:$G$5</c:f>
              <c:numCache>
                <c:formatCode>General</c:formatCode>
                <c:ptCount val="4"/>
                <c:pt idx="0">
                  <c:v>0.72549019607843135</c:v>
                </c:pt>
                <c:pt idx="1">
                  <c:v>0.49019607843137253</c:v>
                </c:pt>
                <c:pt idx="2">
                  <c:v>0.31481481481481483</c:v>
                </c:pt>
                <c:pt idx="3">
                  <c:v>0.14705882352941177</c:v>
                </c:pt>
              </c:numCache>
            </c:numRef>
          </c:val>
        </c:ser>
        <c:ser>
          <c:idx val="0"/>
          <c:order val="1"/>
          <c:tx>
            <c:strRef>
              <c:f>'Figures1&amp;2'!$H$1</c:f>
              <c:strCache>
                <c:ptCount val="1"/>
                <c:pt idx="0">
                  <c:v>Explicit since 2003 (%)</c:v>
                </c:pt>
              </c:strCache>
            </c:strRef>
          </c:tx>
          <c:spPr>
            <a:solidFill>
              <a:schemeClr val="accent1">
                <a:lumMod val="60000"/>
                <a:lumOff val="40000"/>
              </a:schemeClr>
            </a:solidFill>
            <a:ln>
              <a:solidFill>
                <a:schemeClr val="tx1"/>
              </a:solidFill>
              <a:prstDash val="dash"/>
            </a:ln>
            <a:effectLst>
              <a:outerShdw sx="1000" sy="1000" algn="ctr" rotWithShape="0">
                <a:srgbClr val="000000"/>
              </a:outerShdw>
            </a:effectLst>
          </c:spPr>
          <c:val>
            <c:numRef>
              <c:f>'Figures1&amp;2'!$H$2:$H$5</c:f>
              <c:numCache>
                <c:formatCode>General</c:formatCode>
                <c:ptCount val="4"/>
                <c:pt idx="0">
                  <c:v>0.11764705882352941</c:v>
                </c:pt>
                <c:pt idx="1">
                  <c:v>0.11764705882352941</c:v>
                </c:pt>
                <c:pt idx="2">
                  <c:v>0.18518518518518517</c:v>
                </c:pt>
                <c:pt idx="3">
                  <c:v>0.17647058823529413</c:v>
                </c:pt>
              </c:numCache>
            </c:numRef>
          </c:val>
        </c:ser>
        <c:ser>
          <c:idx val="4"/>
          <c:order val="2"/>
          <c:tx>
            <c:strRef>
              <c:f>'Figures1&amp;2'!$I$1</c:f>
              <c:strCache>
                <c:ptCount val="1"/>
                <c:pt idx="0">
                  <c:v>Implicit (%)</c:v>
                </c:pt>
              </c:strCache>
            </c:strRef>
          </c:tx>
          <c:spPr>
            <a:solidFill>
              <a:schemeClr val="accent2"/>
            </a:solidFill>
            <a:ln>
              <a:solidFill>
                <a:sysClr val="windowText" lastClr="000000"/>
              </a:solidFill>
            </a:ln>
          </c:spPr>
          <c:cat>
            <c:strRef>
              <c:f>'Figures1&amp;2'!$A$2:$A$5</c:f>
              <c:strCache>
                <c:ptCount val="4"/>
                <c:pt idx="0">
                  <c:v>High income</c:v>
                </c:pt>
                <c:pt idx="1">
                  <c:v>Upper middle income</c:v>
                </c:pt>
                <c:pt idx="2">
                  <c:v>Lower middle income</c:v>
                </c:pt>
                <c:pt idx="3">
                  <c:v>Low income</c:v>
                </c:pt>
              </c:strCache>
            </c:strRef>
          </c:cat>
          <c:val>
            <c:numRef>
              <c:f>'Figures1&amp;2'!$I$2:$I$5</c:f>
              <c:numCache>
                <c:formatCode>General</c:formatCode>
                <c:ptCount val="4"/>
                <c:pt idx="0">
                  <c:v>0.15686274509803921</c:v>
                </c:pt>
                <c:pt idx="1">
                  <c:v>0.39215686274509809</c:v>
                </c:pt>
                <c:pt idx="2">
                  <c:v>0.5</c:v>
                </c:pt>
                <c:pt idx="3">
                  <c:v>0.67647058823529416</c:v>
                </c:pt>
              </c:numCache>
            </c:numRef>
          </c:val>
        </c:ser>
        <c:overlap val="100"/>
        <c:axId val="90727936"/>
        <c:axId val="90729472"/>
      </c:barChart>
      <c:catAx>
        <c:axId val="90727936"/>
        <c:scaling>
          <c:orientation val="minMax"/>
        </c:scaling>
        <c:axPos val="b"/>
        <c:tickLblPos val="nextTo"/>
        <c:crossAx val="90729472"/>
        <c:crosses val="autoZero"/>
        <c:auto val="1"/>
        <c:lblAlgn val="ctr"/>
        <c:lblOffset val="100"/>
      </c:catAx>
      <c:valAx>
        <c:axId val="90729472"/>
        <c:scaling>
          <c:orientation val="minMax"/>
        </c:scaling>
        <c:axPos val="l"/>
        <c:numFmt formatCode="0%" sourceLinked="1"/>
        <c:majorTickMark val="in"/>
        <c:tickLblPos val="nextTo"/>
        <c:crossAx val="90727936"/>
        <c:crosses val="autoZero"/>
        <c:crossBetween val="between"/>
      </c:valAx>
    </c:plotArea>
    <c:legend>
      <c:legendPos val="r"/>
    </c:legend>
    <c:plotVisOnly val="1"/>
  </c:chart>
  <c:spPr>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2"/>
          <c:order val="0"/>
          <c:tx>
            <c:strRef>
              <c:f>'Figures1&amp;2'!$F$13</c:f>
              <c:strCache>
                <c:ptCount val="1"/>
                <c:pt idx="0">
                  <c:v>Explicit (%)</c:v>
                </c:pt>
              </c:strCache>
            </c:strRef>
          </c:tx>
          <c:spPr>
            <a:solidFill>
              <a:schemeClr val="accent1">
                <a:lumMod val="60000"/>
                <a:lumOff val="40000"/>
              </a:schemeClr>
            </a:solidFill>
            <a:ln>
              <a:solidFill>
                <a:sysClr val="windowText" lastClr="000000"/>
              </a:solidFill>
            </a:ln>
          </c:spPr>
          <c:cat>
            <c:strRef>
              <c:f>'Figures1&amp;2'!$A$14:$A$18</c:f>
              <c:strCache>
                <c:ptCount val="5"/>
                <c:pt idx="0">
                  <c:v>Africa</c:v>
                </c:pt>
                <c:pt idx="1">
                  <c:v>Asia-Pacific</c:v>
                </c:pt>
                <c:pt idx="2">
                  <c:v>Europe</c:v>
                </c:pt>
                <c:pt idx="3">
                  <c:v>Middle East and Central Asia</c:v>
                </c:pt>
                <c:pt idx="4">
                  <c:v>Western Hemisphere</c:v>
                </c:pt>
              </c:strCache>
            </c:strRef>
          </c:cat>
          <c:val>
            <c:numRef>
              <c:f>'Figures1&amp;2'!$G$14:$G$18</c:f>
              <c:numCache>
                <c:formatCode>General</c:formatCode>
                <c:ptCount val="5"/>
                <c:pt idx="0">
                  <c:v>0.1111111111111111</c:v>
                </c:pt>
                <c:pt idx="1">
                  <c:v>0.25714285714285712</c:v>
                </c:pt>
                <c:pt idx="2">
                  <c:v>0.89130434782608692</c:v>
                </c:pt>
                <c:pt idx="3">
                  <c:v>0.33333333333333331</c:v>
                </c:pt>
                <c:pt idx="4">
                  <c:v>0.55882352941176472</c:v>
                </c:pt>
              </c:numCache>
            </c:numRef>
          </c:val>
        </c:ser>
        <c:ser>
          <c:idx val="0"/>
          <c:order val="1"/>
          <c:tx>
            <c:strRef>
              <c:f>'Figures1&amp;2'!$H$13</c:f>
              <c:strCache>
                <c:ptCount val="1"/>
                <c:pt idx="0">
                  <c:v>Explicit since 2003 (%)</c:v>
                </c:pt>
              </c:strCache>
            </c:strRef>
          </c:tx>
          <c:spPr>
            <a:solidFill>
              <a:schemeClr val="accent1">
                <a:lumMod val="60000"/>
                <a:lumOff val="40000"/>
              </a:schemeClr>
            </a:solidFill>
            <a:ln>
              <a:solidFill>
                <a:sysClr val="windowText" lastClr="000000"/>
              </a:solidFill>
              <a:prstDash val="dash"/>
            </a:ln>
          </c:spPr>
          <c:val>
            <c:numRef>
              <c:f>'Figures1&amp;2'!$H$14:$H$18</c:f>
              <c:numCache>
                <c:formatCode>General</c:formatCode>
                <c:ptCount val="5"/>
                <c:pt idx="0">
                  <c:v>0.13333333333333333</c:v>
                </c:pt>
                <c:pt idx="1">
                  <c:v>0.2857142857142857</c:v>
                </c:pt>
                <c:pt idx="2">
                  <c:v>6.5217391304347824E-2</c:v>
                </c:pt>
                <c:pt idx="3">
                  <c:v>0.26666666666666666</c:v>
                </c:pt>
                <c:pt idx="4">
                  <c:v>2.9411764705882353E-2</c:v>
                </c:pt>
              </c:numCache>
            </c:numRef>
          </c:val>
        </c:ser>
        <c:ser>
          <c:idx val="3"/>
          <c:order val="2"/>
          <c:tx>
            <c:strRef>
              <c:f>'Figures1&amp;2'!$I$13</c:f>
              <c:strCache>
                <c:ptCount val="1"/>
                <c:pt idx="0">
                  <c:v>Implicit (%)</c:v>
                </c:pt>
              </c:strCache>
            </c:strRef>
          </c:tx>
          <c:spPr>
            <a:solidFill>
              <a:schemeClr val="accent2"/>
            </a:solidFill>
            <a:ln>
              <a:solidFill>
                <a:sysClr val="windowText" lastClr="000000"/>
              </a:solidFill>
            </a:ln>
          </c:spPr>
          <c:cat>
            <c:strRef>
              <c:f>'Figures1&amp;2'!$A$14:$A$18</c:f>
              <c:strCache>
                <c:ptCount val="5"/>
                <c:pt idx="0">
                  <c:v>Africa</c:v>
                </c:pt>
                <c:pt idx="1">
                  <c:v>Asia-Pacific</c:v>
                </c:pt>
                <c:pt idx="2">
                  <c:v>Europe</c:v>
                </c:pt>
                <c:pt idx="3">
                  <c:v>Middle East and Central Asia</c:v>
                </c:pt>
                <c:pt idx="4">
                  <c:v>Western Hemisphere</c:v>
                </c:pt>
              </c:strCache>
            </c:strRef>
          </c:cat>
          <c:val>
            <c:numRef>
              <c:f>'Figures1&amp;2'!$I$14:$I$18</c:f>
              <c:numCache>
                <c:formatCode>General</c:formatCode>
                <c:ptCount val="5"/>
                <c:pt idx="0">
                  <c:v>0.75555555555555554</c:v>
                </c:pt>
                <c:pt idx="1">
                  <c:v>0.45714285714285718</c:v>
                </c:pt>
                <c:pt idx="2">
                  <c:v>4.3478260869565188E-2</c:v>
                </c:pt>
                <c:pt idx="3">
                  <c:v>0.4</c:v>
                </c:pt>
                <c:pt idx="4">
                  <c:v>0.41176470588235292</c:v>
                </c:pt>
              </c:numCache>
            </c:numRef>
          </c:val>
        </c:ser>
        <c:overlap val="100"/>
        <c:axId val="90759168"/>
        <c:axId val="90760704"/>
      </c:barChart>
      <c:catAx>
        <c:axId val="90759168"/>
        <c:scaling>
          <c:orientation val="minMax"/>
        </c:scaling>
        <c:axPos val="b"/>
        <c:tickLblPos val="nextTo"/>
        <c:crossAx val="90760704"/>
        <c:crosses val="autoZero"/>
        <c:auto val="1"/>
        <c:lblAlgn val="ctr"/>
        <c:lblOffset val="100"/>
      </c:catAx>
      <c:valAx>
        <c:axId val="90760704"/>
        <c:scaling>
          <c:orientation val="minMax"/>
        </c:scaling>
        <c:axPos val="l"/>
        <c:numFmt formatCode="0%" sourceLinked="1"/>
        <c:majorTickMark val="in"/>
        <c:tickLblPos val="nextTo"/>
        <c:crossAx val="90759168"/>
        <c:crosses val="autoZero"/>
        <c:crossBetween val="between"/>
      </c:valAx>
    </c:plotArea>
    <c:legend>
      <c:legendPos val="r"/>
    </c:legend>
    <c:plotVisOnly val="1"/>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'Figure 3'!$G$1</c:f>
              <c:strCache>
                <c:ptCount val="1"/>
                <c:pt idx="0">
                  <c:v>ex-ante fund</c:v>
                </c:pt>
              </c:strCache>
            </c:strRef>
          </c:tx>
          <c:cat>
            <c:strRef>
              <c:f>'Figure 3'!$F$2:$F$5</c:f>
              <c:strCache>
                <c:ptCount val="4"/>
                <c:pt idx="0">
                  <c:v>High income</c:v>
                </c:pt>
                <c:pt idx="1">
                  <c:v>Upper middle income</c:v>
                </c:pt>
                <c:pt idx="2">
                  <c:v>Lower middle income</c:v>
                </c:pt>
                <c:pt idx="3">
                  <c:v>Low income</c:v>
                </c:pt>
              </c:strCache>
            </c:strRef>
          </c:cat>
          <c:val>
            <c:numRef>
              <c:f>'Figure 3'!$G$2:$G$5</c:f>
              <c:numCache>
                <c:formatCode>General</c:formatCode>
                <c:ptCount val="4"/>
                <c:pt idx="0">
                  <c:v>0.7441860465116279</c:v>
                </c:pt>
                <c:pt idx="1">
                  <c:v>0.93548387096774188</c:v>
                </c:pt>
                <c:pt idx="2">
                  <c:v>1</c:v>
                </c:pt>
                <c:pt idx="3">
                  <c:v>1.1000000000000001</c:v>
                </c:pt>
              </c:numCache>
            </c:numRef>
          </c:val>
        </c:ser>
        <c:ser>
          <c:idx val="1"/>
          <c:order val="1"/>
          <c:tx>
            <c:strRef>
              <c:f>'Figure 3'!$H$1</c:f>
              <c:strCache>
                <c:ptCount val="1"/>
                <c:pt idx="0">
                  <c:v>ex-post scheme</c:v>
                </c:pt>
              </c:strCache>
            </c:strRef>
          </c:tx>
          <c:cat>
            <c:strRef>
              <c:f>'Figure 3'!$F$2:$F$5</c:f>
              <c:strCache>
                <c:ptCount val="4"/>
                <c:pt idx="0">
                  <c:v>High income</c:v>
                </c:pt>
                <c:pt idx="1">
                  <c:v>Upper middle income</c:v>
                </c:pt>
                <c:pt idx="2">
                  <c:v>Lower middle income</c:v>
                </c:pt>
                <c:pt idx="3">
                  <c:v>Low income</c:v>
                </c:pt>
              </c:strCache>
            </c:strRef>
          </c:cat>
          <c:val>
            <c:numRef>
              <c:f>'Figure 3'!$H$2:$H$5</c:f>
              <c:numCache>
                <c:formatCode>General</c:formatCode>
                <c:ptCount val="4"/>
                <c:pt idx="0">
                  <c:v>0.2558139534883721</c:v>
                </c:pt>
                <c:pt idx="1">
                  <c:v>6.4516129032258063E-2</c:v>
                </c:pt>
                <c:pt idx="2">
                  <c:v>0</c:v>
                </c:pt>
                <c:pt idx="3">
                  <c:v>0</c:v>
                </c:pt>
              </c:numCache>
            </c:numRef>
          </c:val>
        </c:ser>
        <c:overlap val="100"/>
        <c:axId val="90814336"/>
        <c:axId val="90815872"/>
      </c:barChart>
      <c:catAx>
        <c:axId val="90814336"/>
        <c:scaling>
          <c:orientation val="minMax"/>
        </c:scaling>
        <c:axPos val="b"/>
        <c:tickLblPos val="nextTo"/>
        <c:crossAx val="90815872"/>
        <c:crosses val="autoZero"/>
        <c:auto val="1"/>
        <c:lblAlgn val="ctr"/>
        <c:lblOffset val="100"/>
      </c:catAx>
      <c:valAx>
        <c:axId val="90815872"/>
        <c:scaling>
          <c:orientation val="minMax"/>
        </c:scaling>
        <c:axPos val="l"/>
        <c:numFmt formatCode="0%" sourceLinked="1"/>
        <c:majorTickMark val="in"/>
        <c:tickLblPos val="nextTo"/>
        <c:crossAx val="90814336"/>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'Figure 4'!$G$1</c:f>
              <c:strCache>
                <c:ptCount val="1"/>
                <c:pt idx="0">
                  <c:v>paybox</c:v>
                </c:pt>
              </c:strCache>
            </c:strRef>
          </c:tx>
          <c:cat>
            <c:strRef>
              <c:f>'Figure 4'!$F$2:$F$5</c:f>
              <c:strCache>
                <c:ptCount val="4"/>
                <c:pt idx="0">
                  <c:v>High income</c:v>
                </c:pt>
                <c:pt idx="1">
                  <c:v>Upper middle income</c:v>
                </c:pt>
                <c:pt idx="2">
                  <c:v>Lower middle income</c:v>
                </c:pt>
                <c:pt idx="3">
                  <c:v>Low income</c:v>
                </c:pt>
              </c:strCache>
            </c:strRef>
          </c:cat>
          <c:val>
            <c:numRef>
              <c:f>'Figure 4'!$G$2:$G$5</c:f>
              <c:numCache>
                <c:formatCode>General</c:formatCode>
                <c:ptCount val="4"/>
                <c:pt idx="0">
                  <c:v>0.53488372093023251</c:v>
                </c:pt>
                <c:pt idx="1">
                  <c:v>0.32258064516129031</c:v>
                </c:pt>
                <c:pt idx="2">
                  <c:v>0.42307692307692307</c:v>
                </c:pt>
                <c:pt idx="3">
                  <c:v>0.36363636363636365</c:v>
                </c:pt>
              </c:numCache>
            </c:numRef>
          </c:val>
        </c:ser>
        <c:ser>
          <c:idx val="1"/>
          <c:order val="1"/>
          <c:tx>
            <c:strRef>
              <c:f>'Figure 4'!$H$1</c:f>
              <c:strCache>
                <c:ptCount val="1"/>
                <c:pt idx="0">
                  <c:v>paybox with extended powers, or loss or risk minimizer</c:v>
                </c:pt>
              </c:strCache>
            </c:strRef>
          </c:tx>
          <c:cat>
            <c:strRef>
              <c:f>'Figure 4'!$F$2:$F$5</c:f>
              <c:strCache>
                <c:ptCount val="4"/>
                <c:pt idx="0">
                  <c:v>High income</c:v>
                </c:pt>
                <c:pt idx="1">
                  <c:v>Upper middle income</c:v>
                </c:pt>
                <c:pt idx="2">
                  <c:v>Lower middle income</c:v>
                </c:pt>
                <c:pt idx="3">
                  <c:v>Low income</c:v>
                </c:pt>
              </c:strCache>
            </c:strRef>
          </c:cat>
          <c:val>
            <c:numRef>
              <c:f>'Figure 4'!$H$2:$H$5</c:f>
              <c:numCache>
                <c:formatCode>General</c:formatCode>
                <c:ptCount val="4"/>
                <c:pt idx="0">
                  <c:v>0.46511627906976744</c:v>
                </c:pt>
                <c:pt idx="1">
                  <c:v>0.67741935483870963</c:v>
                </c:pt>
                <c:pt idx="2">
                  <c:v>0.57692307692307687</c:v>
                </c:pt>
                <c:pt idx="3">
                  <c:v>0.63636363636363635</c:v>
                </c:pt>
              </c:numCache>
            </c:numRef>
          </c:val>
        </c:ser>
        <c:overlap val="100"/>
        <c:axId val="90939392"/>
        <c:axId val="90940928"/>
      </c:barChart>
      <c:catAx>
        <c:axId val="90939392"/>
        <c:scaling>
          <c:orientation val="minMax"/>
        </c:scaling>
        <c:axPos val="b"/>
        <c:tickLblPos val="nextTo"/>
        <c:crossAx val="90940928"/>
        <c:crosses val="autoZero"/>
        <c:auto val="1"/>
        <c:lblAlgn val="ctr"/>
        <c:lblOffset val="100"/>
      </c:catAx>
      <c:valAx>
        <c:axId val="90940928"/>
        <c:scaling>
          <c:orientation val="minMax"/>
        </c:scaling>
        <c:axPos val="l"/>
        <c:numFmt formatCode="0%" sourceLinked="1"/>
        <c:majorTickMark val="in"/>
        <c:tickLblPos val="nextTo"/>
        <c:crossAx val="90939392"/>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'Figure 5'!$G$1</c:f>
              <c:strCache>
                <c:ptCount val="1"/>
                <c:pt idx="0">
                  <c:v>organization of scheme: legally separate</c:v>
                </c:pt>
              </c:strCache>
            </c:strRef>
          </c:tx>
          <c:cat>
            <c:strRef>
              <c:f>'Figure 5'!$F$2:$F$5</c:f>
              <c:strCache>
                <c:ptCount val="4"/>
                <c:pt idx="0">
                  <c:v>High income</c:v>
                </c:pt>
                <c:pt idx="1">
                  <c:v>Upper middle income</c:v>
                </c:pt>
                <c:pt idx="2">
                  <c:v>Lower middle income</c:v>
                </c:pt>
                <c:pt idx="3">
                  <c:v>Low income</c:v>
                </c:pt>
              </c:strCache>
            </c:strRef>
          </c:cat>
          <c:val>
            <c:numRef>
              <c:f>'Figure 5'!$G$2:$G$5</c:f>
              <c:numCache>
                <c:formatCode>General</c:formatCode>
                <c:ptCount val="4"/>
                <c:pt idx="0">
                  <c:v>0.86046511627906974</c:v>
                </c:pt>
                <c:pt idx="1">
                  <c:v>0.93548387096774188</c:v>
                </c:pt>
                <c:pt idx="2">
                  <c:v>0.84615384615384615</c:v>
                </c:pt>
                <c:pt idx="3">
                  <c:v>0.72727272727272729</c:v>
                </c:pt>
              </c:numCache>
            </c:numRef>
          </c:val>
        </c:ser>
        <c:ser>
          <c:idx val="1"/>
          <c:order val="1"/>
          <c:tx>
            <c:strRef>
              <c:f>'Figure 5'!$H$1</c:f>
              <c:strCache>
                <c:ptCount val="1"/>
                <c:pt idx="0">
                  <c:v>organization of scheme: central bank, supervisor, or ministry</c:v>
                </c:pt>
              </c:strCache>
            </c:strRef>
          </c:tx>
          <c:cat>
            <c:strRef>
              <c:f>'Figure 5'!$F$2:$F$5</c:f>
              <c:strCache>
                <c:ptCount val="4"/>
                <c:pt idx="0">
                  <c:v>High income</c:v>
                </c:pt>
                <c:pt idx="1">
                  <c:v>Upper middle income</c:v>
                </c:pt>
                <c:pt idx="2">
                  <c:v>Lower middle income</c:v>
                </c:pt>
                <c:pt idx="3">
                  <c:v>Low income</c:v>
                </c:pt>
              </c:strCache>
            </c:strRef>
          </c:cat>
          <c:val>
            <c:numRef>
              <c:f>'Figure 5'!$H$2:$H$5</c:f>
              <c:numCache>
                <c:formatCode>General</c:formatCode>
                <c:ptCount val="4"/>
                <c:pt idx="0">
                  <c:v>0.13953488372093023</c:v>
                </c:pt>
                <c:pt idx="1">
                  <c:v>6.4516129032258063E-2</c:v>
                </c:pt>
                <c:pt idx="2">
                  <c:v>0.15384615384615385</c:v>
                </c:pt>
                <c:pt idx="3">
                  <c:v>0.27272727272727271</c:v>
                </c:pt>
              </c:numCache>
            </c:numRef>
          </c:val>
        </c:ser>
        <c:overlap val="100"/>
        <c:axId val="90998656"/>
        <c:axId val="91000192"/>
      </c:barChart>
      <c:catAx>
        <c:axId val="90998656"/>
        <c:scaling>
          <c:orientation val="minMax"/>
        </c:scaling>
        <c:axPos val="b"/>
        <c:tickLblPos val="nextTo"/>
        <c:crossAx val="91000192"/>
        <c:crosses val="autoZero"/>
        <c:auto val="1"/>
        <c:lblAlgn val="ctr"/>
        <c:lblOffset val="100"/>
      </c:catAx>
      <c:valAx>
        <c:axId val="91000192"/>
        <c:scaling>
          <c:orientation val="minMax"/>
        </c:scaling>
        <c:axPos val="l"/>
        <c:numFmt formatCode="0%" sourceLinked="1"/>
        <c:majorTickMark val="in"/>
        <c:tickLblPos val="nextTo"/>
        <c:crossAx val="90998656"/>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1"/>
          <c:order val="0"/>
          <c:tx>
            <c:strRef>
              <c:f>'Figure 6'!$H$1</c:f>
              <c:strCache>
                <c:ptCount val="1"/>
                <c:pt idx="0">
                  <c:v>administration of scheme: administered privately</c:v>
                </c:pt>
              </c:strCache>
            </c:strRef>
          </c:tx>
          <c:cat>
            <c:strRef>
              <c:f>'Figure 6'!$F$2:$F$5</c:f>
              <c:strCache>
                <c:ptCount val="4"/>
                <c:pt idx="0">
                  <c:v>High income</c:v>
                </c:pt>
                <c:pt idx="1">
                  <c:v>Upper middle income</c:v>
                </c:pt>
                <c:pt idx="2">
                  <c:v>Lower middle income</c:v>
                </c:pt>
                <c:pt idx="3">
                  <c:v>Low income</c:v>
                </c:pt>
              </c:strCache>
            </c:strRef>
          </c:cat>
          <c:val>
            <c:numRef>
              <c:f>'Figure 6'!$H$2:$H$5</c:f>
              <c:numCache>
                <c:formatCode>General</c:formatCode>
                <c:ptCount val="4"/>
                <c:pt idx="0">
                  <c:v>0.20930232558139536</c:v>
                </c:pt>
                <c:pt idx="1">
                  <c:v>0.12903225806451613</c:v>
                </c:pt>
                <c:pt idx="2">
                  <c:v>0</c:v>
                </c:pt>
                <c:pt idx="3">
                  <c:v>0</c:v>
                </c:pt>
              </c:numCache>
            </c:numRef>
          </c:val>
        </c:ser>
        <c:ser>
          <c:idx val="0"/>
          <c:order val="1"/>
          <c:tx>
            <c:strRef>
              <c:f>'Figure 6'!$G$1</c:f>
              <c:strCache>
                <c:ptCount val="1"/>
                <c:pt idx="0">
                  <c:v>administration of scheme: administered publicly</c:v>
                </c:pt>
              </c:strCache>
            </c:strRef>
          </c:tx>
          <c:cat>
            <c:strRef>
              <c:f>'Figure 6'!$F$2:$F$5</c:f>
              <c:strCache>
                <c:ptCount val="4"/>
                <c:pt idx="0">
                  <c:v>High income</c:v>
                </c:pt>
                <c:pt idx="1">
                  <c:v>Upper middle income</c:v>
                </c:pt>
                <c:pt idx="2">
                  <c:v>Lower middle income</c:v>
                </c:pt>
                <c:pt idx="3">
                  <c:v>Low income</c:v>
                </c:pt>
              </c:strCache>
            </c:strRef>
          </c:cat>
          <c:val>
            <c:numRef>
              <c:f>'Figure 6'!$G$2:$G$5</c:f>
              <c:numCache>
                <c:formatCode>General</c:formatCode>
                <c:ptCount val="4"/>
                <c:pt idx="0">
                  <c:v>0.44186046511627908</c:v>
                </c:pt>
                <c:pt idx="1">
                  <c:v>0.67741935483870963</c:v>
                </c:pt>
                <c:pt idx="2">
                  <c:v>0.92307692307692313</c:v>
                </c:pt>
                <c:pt idx="3">
                  <c:v>0.81818181818181823</c:v>
                </c:pt>
              </c:numCache>
            </c:numRef>
          </c:val>
        </c:ser>
        <c:ser>
          <c:idx val="2"/>
          <c:order val="2"/>
          <c:tx>
            <c:strRef>
              <c:f>'Figure 6'!$I$1</c:f>
              <c:strCache>
                <c:ptCount val="1"/>
                <c:pt idx="0">
                  <c:v>administration of scheme: administered jointly</c:v>
                </c:pt>
              </c:strCache>
            </c:strRef>
          </c:tx>
          <c:cat>
            <c:strRef>
              <c:f>'Figure 6'!$F$2:$F$5</c:f>
              <c:strCache>
                <c:ptCount val="4"/>
                <c:pt idx="0">
                  <c:v>High income</c:v>
                </c:pt>
                <c:pt idx="1">
                  <c:v>Upper middle income</c:v>
                </c:pt>
                <c:pt idx="2">
                  <c:v>Lower middle income</c:v>
                </c:pt>
                <c:pt idx="3">
                  <c:v>Low income</c:v>
                </c:pt>
              </c:strCache>
            </c:strRef>
          </c:cat>
          <c:val>
            <c:numRef>
              <c:f>'Figure 6'!$I$2:$I$5</c:f>
              <c:numCache>
                <c:formatCode>General</c:formatCode>
                <c:ptCount val="4"/>
                <c:pt idx="0">
                  <c:v>0.34883720930232559</c:v>
                </c:pt>
                <c:pt idx="1">
                  <c:v>0.19354838709677419</c:v>
                </c:pt>
                <c:pt idx="2">
                  <c:v>7.6923076923076927E-2</c:v>
                </c:pt>
                <c:pt idx="3">
                  <c:v>0.18181818181818182</c:v>
                </c:pt>
              </c:numCache>
            </c:numRef>
          </c:val>
        </c:ser>
        <c:overlap val="100"/>
        <c:axId val="91050752"/>
        <c:axId val="91052288"/>
      </c:barChart>
      <c:catAx>
        <c:axId val="91050752"/>
        <c:scaling>
          <c:orientation val="minMax"/>
        </c:scaling>
        <c:axPos val="b"/>
        <c:tickLblPos val="nextTo"/>
        <c:crossAx val="91052288"/>
        <c:crosses val="autoZero"/>
        <c:auto val="1"/>
        <c:lblAlgn val="ctr"/>
        <c:lblOffset val="100"/>
      </c:catAx>
      <c:valAx>
        <c:axId val="91052288"/>
        <c:scaling>
          <c:orientation val="minMax"/>
        </c:scaling>
        <c:axPos val="l"/>
        <c:numFmt formatCode="0%" sourceLinked="1"/>
        <c:majorTickMark val="in"/>
        <c:tickLblPos val="nextTo"/>
        <c:crossAx val="91050752"/>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1"/>
          <c:order val="0"/>
          <c:tx>
            <c:strRef>
              <c:f>'Figure 7'!$H$1</c:f>
              <c:strCache>
                <c:ptCount val="1"/>
                <c:pt idx="0">
                  <c:v>funded privately</c:v>
                </c:pt>
              </c:strCache>
            </c:strRef>
          </c:tx>
          <c:cat>
            <c:strRef>
              <c:f>'Figure 7'!$F$2:$F$5</c:f>
              <c:strCache>
                <c:ptCount val="4"/>
                <c:pt idx="0">
                  <c:v>High income</c:v>
                </c:pt>
                <c:pt idx="1">
                  <c:v>Upper middle income</c:v>
                </c:pt>
                <c:pt idx="2">
                  <c:v>Lower middle income</c:v>
                </c:pt>
                <c:pt idx="3">
                  <c:v>Low income</c:v>
                </c:pt>
              </c:strCache>
            </c:strRef>
          </c:cat>
          <c:val>
            <c:numRef>
              <c:f>'Figure 7'!$H$2:$H$5</c:f>
              <c:numCache>
                <c:formatCode>General</c:formatCode>
                <c:ptCount val="4"/>
                <c:pt idx="0">
                  <c:v>0.90697674418604646</c:v>
                </c:pt>
                <c:pt idx="1">
                  <c:v>0.67741935483870963</c:v>
                </c:pt>
                <c:pt idx="2">
                  <c:v>0.61538461538461542</c:v>
                </c:pt>
                <c:pt idx="3">
                  <c:v>1</c:v>
                </c:pt>
              </c:numCache>
            </c:numRef>
          </c:val>
        </c:ser>
        <c:ser>
          <c:idx val="0"/>
          <c:order val="1"/>
          <c:tx>
            <c:strRef>
              <c:f>'Figure 7'!$G$1</c:f>
              <c:strCache>
                <c:ptCount val="1"/>
                <c:pt idx="0">
                  <c:v>funded by government</c:v>
                </c:pt>
              </c:strCache>
            </c:strRef>
          </c:tx>
          <c:cat>
            <c:strRef>
              <c:f>'Figure 7'!$F$2:$F$5</c:f>
              <c:strCache>
                <c:ptCount val="4"/>
                <c:pt idx="0">
                  <c:v>High income</c:v>
                </c:pt>
                <c:pt idx="1">
                  <c:v>Upper middle income</c:v>
                </c:pt>
                <c:pt idx="2">
                  <c:v>Lower middle income</c:v>
                </c:pt>
                <c:pt idx="3">
                  <c:v>Low income</c:v>
                </c:pt>
              </c:strCache>
            </c:strRef>
          </c:cat>
          <c:val>
            <c:numRef>
              <c:f>'Figure 7'!$G$2:$G$5</c:f>
              <c:numCache>
                <c:formatCode>General</c:formatCode>
                <c:ptCount val="4"/>
                <c:pt idx="0">
                  <c:v>2.3255813953488372E-2</c:v>
                </c:pt>
                <c:pt idx="1">
                  <c:v>3.2258064516129031E-2</c:v>
                </c:pt>
                <c:pt idx="2">
                  <c:v>0</c:v>
                </c:pt>
                <c:pt idx="3">
                  <c:v>0</c:v>
                </c:pt>
              </c:numCache>
            </c:numRef>
          </c:val>
        </c:ser>
        <c:ser>
          <c:idx val="2"/>
          <c:order val="2"/>
          <c:tx>
            <c:strRef>
              <c:f>'Figure 7'!$I$1</c:f>
              <c:strCache>
                <c:ptCount val="1"/>
                <c:pt idx="0">
                  <c:v>funded jointly</c:v>
                </c:pt>
              </c:strCache>
            </c:strRef>
          </c:tx>
          <c:cat>
            <c:strRef>
              <c:f>'Figure 7'!$F$2:$F$5</c:f>
              <c:strCache>
                <c:ptCount val="4"/>
                <c:pt idx="0">
                  <c:v>High income</c:v>
                </c:pt>
                <c:pt idx="1">
                  <c:v>Upper middle income</c:v>
                </c:pt>
                <c:pt idx="2">
                  <c:v>Lower middle income</c:v>
                </c:pt>
                <c:pt idx="3">
                  <c:v>Low income</c:v>
                </c:pt>
              </c:strCache>
            </c:strRef>
          </c:cat>
          <c:val>
            <c:numRef>
              <c:f>'Figure 7'!$I$2:$I$5</c:f>
              <c:numCache>
                <c:formatCode>General</c:formatCode>
                <c:ptCount val="4"/>
                <c:pt idx="0">
                  <c:v>6.9767441860465115E-2</c:v>
                </c:pt>
                <c:pt idx="1">
                  <c:v>0.29032258064516131</c:v>
                </c:pt>
                <c:pt idx="2">
                  <c:v>0.38461538461538464</c:v>
                </c:pt>
                <c:pt idx="3">
                  <c:v>0.1</c:v>
                </c:pt>
              </c:numCache>
            </c:numRef>
          </c:val>
        </c:ser>
        <c:overlap val="100"/>
        <c:axId val="91127168"/>
        <c:axId val="91141248"/>
      </c:barChart>
      <c:catAx>
        <c:axId val="91127168"/>
        <c:scaling>
          <c:orientation val="minMax"/>
        </c:scaling>
        <c:axPos val="b"/>
        <c:tickLblPos val="nextTo"/>
        <c:crossAx val="91141248"/>
        <c:crosses val="autoZero"/>
        <c:auto val="1"/>
        <c:lblAlgn val="ctr"/>
        <c:lblOffset val="100"/>
      </c:catAx>
      <c:valAx>
        <c:axId val="91141248"/>
        <c:scaling>
          <c:orientation val="minMax"/>
        </c:scaling>
        <c:axPos val="l"/>
        <c:numFmt formatCode="0%" sourceLinked="1"/>
        <c:majorTickMark val="in"/>
        <c:tickLblPos val="nextTo"/>
        <c:crossAx val="91127168"/>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'Figure 8'!$H$1</c:f>
              <c:strCache>
                <c:ptCount val="1"/>
                <c:pt idx="0">
                  <c:v>Coverage limit / GDP per capita, 2003</c:v>
                </c:pt>
              </c:strCache>
            </c:strRef>
          </c:tx>
          <c:cat>
            <c:strRef>
              <c:f>'Figure 8'!$G$2:$G$5</c:f>
              <c:strCache>
                <c:ptCount val="4"/>
                <c:pt idx="0">
                  <c:v>High income</c:v>
                </c:pt>
                <c:pt idx="1">
                  <c:v>Upper middle income</c:v>
                </c:pt>
                <c:pt idx="2">
                  <c:v>Lower middle income</c:v>
                </c:pt>
                <c:pt idx="3">
                  <c:v>Low income</c:v>
                </c:pt>
              </c:strCache>
            </c:strRef>
          </c:cat>
          <c:val>
            <c:numRef>
              <c:f>'Figure 8'!$H$2:$H$5</c:f>
              <c:numCache>
                <c:formatCode>General</c:formatCode>
                <c:ptCount val="4"/>
                <c:pt idx="0">
                  <c:v>1.8775195367789275</c:v>
                </c:pt>
                <c:pt idx="1">
                  <c:v>3.8835999999999999</c:v>
                </c:pt>
                <c:pt idx="2">
                  <c:v>9.6570590451098326</c:v>
                </c:pt>
                <c:pt idx="3">
                  <c:v>4.2320000000000002</c:v>
                </c:pt>
              </c:numCache>
            </c:numRef>
          </c:val>
        </c:ser>
        <c:ser>
          <c:idx val="1"/>
          <c:order val="1"/>
          <c:tx>
            <c:strRef>
              <c:f>'Figure 8'!$I$1</c:f>
              <c:strCache>
                <c:ptCount val="1"/>
                <c:pt idx="0">
                  <c:v>Coverage limit / GDP per capita, 2010</c:v>
                </c:pt>
              </c:strCache>
            </c:strRef>
          </c:tx>
          <c:cat>
            <c:strRef>
              <c:f>'Figure 8'!$G$2:$G$5</c:f>
              <c:strCache>
                <c:ptCount val="4"/>
                <c:pt idx="0">
                  <c:v>High income</c:v>
                </c:pt>
                <c:pt idx="1">
                  <c:v>Upper middle income</c:v>
                </c:pt>
                <c:pt idx="2">
                  <c:v>Lower middle income</c:v>
                </c:pt>
                <c:pt idx="3">
                  <c:v>Low income</c:v>
                </c:pt>
              </c:strCache>
            </c:strRef>
          </c:cat>
          <c:val>
            <c:numRef>
              <c:f>'Figure 8'!$I$2:$I$5</c:f>
              <c:numCache>
                <c:formatCode>General</c:formatCode>
                <c:ptCount val="4"/>
                <c:pt idx="0">
                  <c:v>6.0401045637806146</c:v>
                </c:pt>
                <c:pt idx="1">
                  <c:v>6.4557675272528181</c:v>
                </c:pt>
                <c:pt idx="2">
                  <c:v>15.444420686247653</c:v>
                </c:pt>
                <c:pt idx="3">
                  <c:v>2.4506499236105959</c:v>
                </c:pt>
              </c:numCache>
            </c:numRef>
          </c:val>
        </c:ser>
        <c:ser>
          <c:idx val="2"/>
          <c:order val="2"/>
          <c:tx>
            <c:strRef>
              <c:f>'Figure 8'!$J$1</c:f>
              <c:strCache>
                <c:ptCount val="1"/>
                <c:pt idx="0">
                  <c:v>Coverage limit / GDP per capita, 2013</c:v>
                </c:pt>
              </c:strCache>
            </c:strRef>
          </c:tx>
          <c:cat>
            <c:strRef>
              <c:f>'Figure 8'!$G$2:$G$5</c:f>
              <c:strCache>
                <c:ptCount val="4"/>
                <c:pt idx="0">
                  <c:v>High income</c:v>
                </c:pt>
                <c:pt idx="1">
                  <c:v>Upper middle income</c:v>
                </c:pt>
                <c:pt idx="2">
                  <c:v>Lower middle income</c:v>
                </c:pt>
                <c:pt idx="3">
                  <c:v>Low income</c:v>
                </c:pt>
              </c:strCache>
            </c:strRef>
          </c:cat>
          <c:val>
            <c:numRef>
              <c:f>'Figure 8'!$J$2:$J$5</c:f>
              <c:numCache>
                <c:formatCode>General</c:formatCode>
                <c:ptCount val="4"/>
                <c:pt idx="0">
                  <c:v>5.3199928054605188</c:v>
                </c:pt>
                <c:pt idx="1">
                  <c:v>6.292799985857644</c:v>
                </c:pt>
                <c:pt idx="2">
                  <c:v>11.31915414979783</c:v>
                </c:pt>
                <c:pt idx="3">
                  <c:v>4.9835907843985634</c:v>
                </c:pt>
              </c:numCache>
            </c:numRef>
          </c:val>
        </c:ser>
        <c:axId val="91216128"/>
        <c:axId val="91230208"/>
      </c:barChart>
      <c:catAx>
        <c:axId val="91216128"/>
        <c:scaling>
          <c:orientation val="minMax"/>
        </c:scaling>
        <c:axPos val="b"/>
        <c:tickLblPos val="nextTo"/>
        <c:crossAx val="91230208"/>
        <c:crosses val="autoZero"/>
        <c:auto val="1"/>
        <c:lblAlgn val="ctr"/>
        <c:lblOffset val="100"/>
      </c:catAx>
      <c:valAx>
        <c:axId val="91230208"/>
        <c:scaling>
          <c:orientation val="minMax"/>
        </c:scaling>
        <c:axPos val="l"/>
        <c:numFmt formatCode="General" sourceLinked="1"/>
        <c:majorTickMark val="in"/>
        <c:tickLblPos val="nextTo"/>
        <c:crossAx val="91216128"/>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23</xdr:col>
      <xdr:colOff>238123</xdr:colOff>
      <xdr:row>1</xdr:row>
      <xdr:rowOff>0</xdr:rowOff>
    </xdr:from>
    <xdr:to>
      <xdr:col>39</xdr:col>
      <xdr:colOff>35719</xdr:colOff>
      <xdr:row>42</xdr:row>
      <xdr:rowOff>47626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514350</xdr:colOff>
      <xdr:row>8</xdr:row>
      <xdr:rowOff>171450</xdr:rowOff>
    </xdr:from>
    <xdr:to>
      <xdr:col>15</xdr:col>
      <xdr:colOff>209550</xdr:colOff>
      <xdr:row>23</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228600</xdr:colOff>
      <xdr:row>8</xdr:row>
      <xdr:rowOff>171450</xdr:rowOff>
    </xdr:from>
    <xdr:to>
      <xdr:col>16</xdr:col>
      <xdr:colOff>533400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219075</xdr:colOff>
      <xdr:row>8</xdr:row>
      <xdr:rowOff>47624</xdr:rowOff>
    </xdr:from>
    <xdr:to>
      <xdr:col>23</xdr:col>
      <xdr:colOff>552450</xdr:colOff>
      <xdr:row>36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19</xdr:row>
      <xdr:rowOff>95250</xdr:rowOff>
    </xdr:from>
    <xdr:to>
      <xdr:col>19</xdr:col>
      <xdr:colOff>304800</xdr:colOff>
      <xdr:row>33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xdr:colOff>
      <xdr:row>4</xdr:row>
      <xdr:rowOff>133350</xdr:rowOff>
    </xdr:from>
    <xdr:to>
      <xdr:col>19</xdr:col>
      <xdr:colOff>314325</xdr:colOff>
      <xdr:row>19</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390525</xdr:colOff>
      <xdr:row>2</xdr:row>
      <xdr:rowOff>161925</xdr:rowOff>
    </xdr:from>
    <xdr:to>
      <xdr:col>8</xdr:col>
      <xdr:colOff>311943</xdr:colOff>
      <xdr:row>28</xdr:row>
      <xdr:rowOff>150018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38100</xdr:colOff>
      <xdr:row>1</xdr:row>
      <xdr:rowOff>76199</xdr:rowOff>
    </xdr:from>
    <xdr:to>
      <xdr:col>19</xdr:col>
      <xdr:colOff>542926</xdr:colOff>
      <xdr:row>36</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1</xdr:row>
      <xdr:rowOff>85725</xdr:rowOff>
    </xdr:from>
    <xdr:to>
      <xdr:col>19</xdr:col>
      <xdr:colOff>342900</xdr:colOff>
      <xdr:row>12</xdr:row>
      <xdr:rowOff>733425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600073</xdr:colOff>
      <xdr:row>14</xdr:row>
      <xdr:rowOff>85724</xdr:rowOff>
    </xdr:from>
    <xdr:to>
      <xdr:col>20</xdr:col>
      <xdr:colOff>428624</xdr:colOff>
      <xdr:row>33</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8</xdr:row>
      <xdr:rowOff>171450</xdr:rowOff>
    </xdr:from>
    <xdr:to>
      <xdr:col>16</xdr:col>
      <xdr:colOff>533400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57150</xdr:colOff>
      <xdr:row>8</xdr:row>
      <xdr:rowOff>171450</xdr:rowOff>
    </xdr:from>
    <xdr:to>
      <xdr:col>17</xdr:col>
      <xdr:colOff>361950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390525</xdr:colOff>
      <xdr:row>8</xdr:row>
      <xdr:rowOff>171450</xdr:rowOff>
    </xdr:from>
    <xdr:to>
      <xdr:col>16</xdr:col>
      <xdr:colOff>85725</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552450</xdr:colOff>
      <xdr:row>8</xdr:row>
      <xdr:rowOff>171450</xdr:rowOff>
    </xdr:from>
    <xdr:to>
      <xdr:col>16</xdr:col>
      <xdr:colOff>247650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228600</xdr:colOff>
      <xdr:row>8</xdr:row>
      <xdr:rowOff>171450</xdr:rowOff>
    </xdr:from>
    <xdr:to>
      <xdr:col>16</xdr:col>
      <xdr:colOff>533400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76200</xdr:colOff>
      <xdr:row>8</xdr:row>
      <xdr:rowOff>19050</xdr:rowOff>
    </xdr:from>
    <xdr:to>
      <xdr:col>13</xdr:col>
      <xdr:colOff>381000</xdr:colOff>
      <xdr:row>22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47625</xdr:colOff>
      <xdr:row>11</xdr:row>
      <xdr:rowOff>171450</xdr:rowOff>
    </xdr:from>
    <xdr:to>
      <xdr:col>14</xdr:col>
      <xdr:colOff>352425</xdr:colOff>
      <xdr:row>26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P211"/>
  <sheetViews>
    <sheetView zoomScale="90" zoomScaleNormal="90" workbookViewId="0">
      <pane xSplit="2" ySplit="1" topLeftCell="C44" activePane="bottomRight" state="frozen"/>
      <selection pane="topRight" activeCell="C1" sqref="C1"/>
      <selection pane="bottomLeft" activeCell="A2" sqref="A2"/>
      <selection pane="bottomRight" activeCell="D1" sqref="D1"/>
    </sheetView>
  </sheetViews>
  <sheetFormatPr defaultRowHeight="14.5"/>
  <cols>
    <col min="1" max="1" width="14" style="201" customWidth="1"/>
    <col min="2" max="2" width="10.26953125" style="201" customWidth="1"/>
    <col min="3" max="3" width="16.7265625" style="202" customWidth="1"/>
    <col min="4" max="4" width="12.1796875" style="202" customWidth="1"/>
    <col min="5" max="5" width="12" style="202" customWidth="1"/>
    <col min="6" max="6" width="7" style="184" customWidth="1"/>
    <col min="7" max="7" width="20" style="184" customWidth="1"/>
    <col min="8" max="8" width="11.1796875" style="184" customWidth="1"/>
    <col min="9" max="9" width="15.81640625" style="114" customWidth="1"/>
    <col min="10" max="10" width="5.453125" style="114" customWidth="1"/>
    <col min="11" max="11" width="6.54296875" style="114" customWidth="1"/>
    <col min="12" max="12" width="9.7265625" style="114" customWidth="1"/>
    <col min="13" max="14" width="11" style="114" customWidth="1"/>
    <col min="15" max="15" width="12.453125" style="114" customWidth="1"/>
    <col min="16" max="16" width="15" style="114" customWidth="1"/>
    <col min="17" max="18" width="10.81640625" style="114" customWidth="1"/>
    <col min="19" max="20" width="5.81640625" style="114" customWidth="1"/>
    <col min="21" max="21" width="7.54296875" style="114" customWidth="1"/>
    <col min="22" max="22" width="5.26953125" style="114" customWidth="1"/>
    <col min="23" max="23" width="7.26953125" style="114" customWidth="1"/>
    <col min="24" max="24" width="6" style="114" customWidth="1"/>
    <col min="25" max="25" width="4.81640625" style="114" customWidth="1"/>
    <col min="26" max="26" width="6.453125" style="114" customWidth="1"/>
    <col min="27" max="27" width="26.54296875" style="191" customWidth="1"/>
    <col min="28" max="28" width="26.7265625" style="191" customWidth="1"/>
    <col min="29" max="29" width="29.26953125" style="191" customWidth="1"/>
    <col min="30" max="30" width="13.26953125" style="191" customWidth="1"/>
    <col min="31" max="31" width="25.54296875" style="192" customWidth="1"/>
    <col min="32" max="32" width="25.1796875" style="192" customWidth="1"/>
    <col min="33" max="33" width="27.54296875" style="192" customWidth="1"/>
    <col min="34" max="36" width="19.26953125" style="191" customWidth="1"/>
    <col min="37" max="37" width="16.453125" style="194" customWidth="1"/>
    <col min="38" max="38" width="20.453125" style="192" customWidth="1"/>
    <col min="39" max="39" width="22.26953125" style="192" customWidth="1"/>
    <col min="40" max="40" width="22.54296875" style="192" customWidth="1"/>
    <col min="41" max="41" width="23.26953125" style="192" customWidth="1"/>
    <col min="42" max="42" width="13.81640625" style="192" customWidth="1"/>
    <col min="43" max="84" width="9.1796875" style="114"/>
    <col min="85" max="94" width="9.1796875" style="101"/>
  </cols>
  <sheetData>
    <row r="1" spans="1:84" s="101" customFormat="1" ht="46.5" customHeight="1">
      <c r="A1" s="174" t="s">
        <v>784</v>
      </c>
      <c r="B1" s="174" t="s">
        <v>785</v>
      </c>
      <c r="C1" s="174" t="s">
        <v>1562</v>
      </c>
      <c r="D1" s="174" t="s">
        <v>1017</v>
      </c>
      <c r="E1" s="174" t="s">
        <v>1018</v>
      </c>
      <c r="F1" s="176" t="s">
        <v>1563</v>
      </c>
      <c r="G1" s="174" t="s">
        <v>1019</v>
      </c>
      <c r="H1" s="174" t="s">
        <v>1041</v>
      </c>
      <c r="I1" s="174" t="s">
        <v>1564</v>
      </c>
      <c r="J1" s="183" t="s">
        <v>1012</v>
      </c>
      <c r="K1" s="176" t="s">
        <v>1585</v>
      </c>
      <c r="L1" s="184" t="s">
        <v>1314</v>
      </c>
      <c r="M1" s="184" t="s">
        <v>1315</v>
      </c>
      <c r="N1" s="183" t="s">
        <v>1584</v>
      </c>
      <c r="O1" s="184" t="s">
        <v>1316</v>
      </c>
      <c r="P1" s="184" t="s">
        <v>1317</v>
      </c>
      <c r="Q1" s="184" t="s">
        <v>1318</v>
      </c>
      <c r="R1" s="183" t="s">
        <v>1586</v>
      </c>
      <c r="S1" s="184" t="s">
        <v>1319</v>
      </c>
      <c r="T1" s="184" t="s">
        <v>1611</v>
      </c>
      <c r="U1" s="183" t="s">
        <v>1321</v>
      </c>
      <c r="V1" s="183" t="s">
        <v>1322</v>
      </c>
      <c r="W1" s="183" t="s">
        <v>1323</v>
      </c>
      <c r="X1" s="183" t="s">
        <v>1324</v>
      </c>
      <c r="Y1" s="183" t="s">
        <v>1325</v>
      </c>
      <c r="Z1" s="183" t="s">
        <v>1326</v>
      </c>
      <c r="AA1" s="185" t="s">
        <v>1294</v>
      </c>
      <c r="AB1" s="185" t="s">
        <v>1295</v>
      </c>
      <c r="AC1" s="185" t="s">
        <v>1296</v>
      </c>
      <c r="AD1" s="186" t="s">
        <v>1214</v>
      </c>
      <c r="AE1" s="187" t="s">
        <v>1015</v>
      </c>
      <c r="AF1" s="187" t="s">
        <v>1016</v>
      </c>
      <c r="AG1" s="187" t="s">
        <v>1216</v>
      </c>
      <c r="AH1" s="186" t="s">
        <v>1590</v>
      </c>
      <c r="AI1" s="186" t="s">
        <v>1591</v>
      </c>
      <c r="AJ1" s="188" t="s">
        <v>1297</v>
      </c>
      <c r="AK1" s="187" t="s">
        <v>1298</v>
      </c>
      <c r="AL1" s="187" t="s">
        <v>1299</v>
      </c>
      <c r="AM1" s="187" t="s">
        <v>1300</v>
      </c>
      <c r="AN1" s="187" t="s">
        <v>1301</v>
      </c>
      <c r="AO1" s="187" t="s">
        <v>1302</v>
      </c>
      <c r="AP1" s="187" t="s">
        <v>1501</v>
      </c>
      <c r="AQ1" s="183" t="s">
        <v>1500</v>
      </c>
      <c r="AR1" s="183" t="s">
        <v>1587</v>
      </c>
      <c r="AS1" s="184" t="s">
        <v>1502</v>
      </c>
      <c r="AT1" s="184" t="s">
        <v>1503</v>
      </c>
      <c r="AU1" s="183" t="s">
        <v>1588</v>
      </c>
      <c r="AV1" s="184" t="s">
        <v>1566</v>
      </c>
      <c r="AW1" s="184" t="s">
        <v>1567</v>
      </c>
      <c r="AX1" s="184" t="s">
        <v>1568</v>
      </c>
      <c r="AY1" s="183" t="s">
        <v>1571</v>
      </c>
      <c r="AZ1" s="183" t="s">
        <v>1572</v>
      </c>
      <c r="BA1" s="183" t="s">
        <v>1573</v>
      </c>
      <c r="BB1" s="183" t="s">
        <v>1574</v>
      </c>
      <c r="BC1" s="183" t="s">
        <v>1575</v>
      </c>
      <c r="BD1" s="183" t="s">
        <v>1576</v>
      </c>
      <c r="BE1" s="183" t="s">
        <v>1577</v>
      </c>
      <c r="BF1" s="183" t="s">
        <v>1618</v>
      </c>
      <c r="BG1" s="184" t="s">
        <v>1617</v>
      </c>
      <c r="BH1" s="184" t="s">
        <v>1507</v>
      </c>
      <c r="BI1" s="184" t="s">
        <v>1505</v>
      </c>
      <c r="BJ1" s="183" t="s">
        <v>1472</v>
      </c>
      <c r="BK1" s="183" t="s">
        <v>1508</v>
      </c>
      <c r="BL1" s="183" t="s">
        <v>1509</v>
      </c>
      <c r="BM1" s="183" t="s">
        <v>1510</v>
      </c>
      <c r="BN1" s="183" t="s">
        <v>1511</v>
      </c>
      <c r="BO1" s="183" t="s">
        <v>1512</v>
      </c>
      <c r="BP1" s="183" t="s">
        <v>1513</v>
      </c>
      <c r="BQ1" s="183" t="s">
        <v>1514</v>
      </c>
      <c r="BR1" s="183" t="s">
        <v>1515</v>
      </c>
      <c r="BS1" s="183" t="s">
        <v>1516</v>
      </c>
      <c r="BT1" s="183" t="s">
        <v>1559</v>
      </c>
      <c r="BU1" s="184"/>
      <c r="BV1" s="184"/>
      <c r="BW1" s="184"/>
      <c r="BX1" s="184"/>
      <c r="BY1" s="184"/>
      <c r="BZ1" s="184"/>
      <c r="CA1" s="184"/>
      <c r="CB1" s="114"/>
      <c r="CC1" s="114"/>
      <c r="CD1" s="114"/>
      <c r="CE1" s="114"/>
      <c r="CF1" s="114"/>
    </row>
    <row r="2" spans="1:84" s="101" customFormat="1">
      <c r="A2" s="162" t="s">
        <v>349</v>
      </c>
      <c r="B2" s="160" t="s">
        <v>786</v>
      </c>
      <c r="C2" s="162" t="s">
        <v>787</v>
      </c>
      <c r="D2" s="162" t="s">
        <v>170</v>
      </c>
      <c r="E2" s="162" t="s">
        <v>788</v>
      </c>
      <c r="F2" s="189">
        <v>1</v>
      </c>
      <c r="G2" s="189" t="s">
        <v>1583</v>
      </c>
      <c r="H2" s="189" t="s">
        <v>1582</v>
      </c>
      <c r="I2" s="182">
        <v>2009</v>
      </c>
      <c r="J2" s="182">
        <v>1</v>
      </c>
      <c r="K2" s="182">
        <v>1</v>
      </c>
      <c r="L2" s="182">
        <v>1</v>
      </c>
      <c r="M2" s="182">
        <v>0</v>
      </c>
      <c r="N2" s="182">
        <v>1</v>
      </c>
      <c r="O2" s="182">
        <v>1</v>
      </c>
      <c r="P2" s="182">
        <v>0</v>
      </c>
      <c r="Q2" s="182">
        <v>0</v>
      </c>
      <c r="R2" s="182">
        <v>1</v>
      </c>
      <c r="S2" s="182">
        <v>1</v>
      </c>
      <c r="T2" s="182">
        <v>0</v>
      </c>
      <c r="U2" s="182">
        <v>0</v>
      </c>
      <c r="V2" s="182">
        <v>1</v>
      </c>
      <c r="W2" s="182">
        <v>1</v>
      </c>
      <c r="X2" s="182">
        <v>1</v>
      </c>
      <c r="Y2" s="182">
        <v>1</v>
      </c>
      <c r="Z2" s="182">
        <v>0</v>
      </c>
      <c r="AA2" s="182" t="s">
        <v>546</v>
      </c>
      <c r="AB2" s="190" t="s">
        <v>1589</v>
      </c>
      <c r="AC2" s="190" t="s">
        <v>1589</v>
      </c>
      <c r="AD2" s="191">
        <v>56.6</v>
      </c>
      <c r="AE2" s="192" t="s">
        <v>546</v>
      </c>
      <c r="AF2" s="192">
        <f>100000/45</f>
        <v>2222.2222222222222</v>
      </c>
      <c r="AG2" s="192">
        <f>100000/AD2</f>
        <v>1766.7844522968198</v>
      </c>
      <c r="AH2" s="193">
        <v>539.66700000000003</v>
      </c>
      <c r="AI2" s="193">
        <v>678.67100000000005</v>
      </c>
      <c r="AJ2" s="191" t="s">
        <v>546</v>
      </c>
      <c r="AK2" s="194">
        <f t="shared" ref="AK2:AL4" si="0">100*AF2/AH2</f>
        <v>411.77656262514142</v>
      </c>
      <c r="AL2" s="192">
        <f t="shared" si="0"/>
        <v>260.33003506806978</v>
      </c>
      <c r="AM2" s="192" t="s">
        <v>546</v>
      </c>
      <c r="AN2" s="192">
        <f>AK2</f>
        <v>411.77656262514142</v>
      </c>
      <c r="AO2" s="192">
        <f>AL2</f>
        <v>260.33003506806978</v>
      </c>
      <c r="AP2" s="192" t="s">
        <v>546</v>
      </c>
      <c r="AQ2" s="182">
        <v>0</v>
      </c>
      <c r="AR2" s="182">
        <v>1</v>
      </c>
      <c r="AS2" s="182">
        <v>1</v>
      </c>
      <c r="AT2" s="182">
        <v>0</v>
      </c>
      <c r="AU2" s="182">
        <v>2</v>
      </c>
      <c r="AV2" s="182">
        <v>0</v>
      </c>
      <c r="AW2" s="182">
        <v>1</v>
      </c>
      <c r="AX2" s="182">
        <v>0</v>
      </c>
      <c r="AY2" s="182">
        <v>0</v>
      </c>
      <c r="AZ2" s="182">
        <v>1</v>
      </c>
      <c r="BA2" s="182">
        <v>1</v>
      </c>
      <c r="BB2" s="182">
        <v>0</v>
      </c>
      <c r="BC2" s="182">
        <v>0</v>
      </c>
      <c r="BD2" s="182">
        <v>0</v>
      </c>
      <c r="BE2" s="182">
        <v>0</v>
      </c>
      <c r="BF2" s="182">
        <f>IF(BG2=1,1,IF(BH2=1,2,3))</f>
        <v>2</v>
      </c>
      <c r="BG2" s="182">
        <v>0</v>
      </c>
      <c r="BH2" s="182">
        <v>1</v>
      </c>
      <c r="BI2" s="182">
        <v>0</v>
      </c>
      <c r="BJ2" s="182">
        <v>0</v>
      </c>
      <c r="BK2" s="182">
        <v>0</v>
      </c>
      <c r="BL2" s="182">
        <v>1</v>
      </c>
      <c r="BM2" s="182">
        <v>0</v>
      </c>
      <c r="BN2" s="182">
        <v>0</v>
      </c>
      <c r="BO2" s="182">
        <v>0</v>
      </c>
      <c r="BP2" s="182">
        <v>0</v>
      </c>
      <c r="BQ2" s="182">
        <v>0</v>
      </c>
      <c r="BR2" s="182">
        <v>0</v>
      </c>
      <c r="BS2" s="182">
        <v>0</v>
      </c>
      <c r="BT2" s="182">
        <v>0</v>
      </c>
      <c r="BU2" s="114"/>
      <c r="BV2" s="114"/>
      <c r="BW2" s="114"/>
      <c r="BX2" s="114"/>
      <c r="BY2" s="114"/>
      <c r="BZ2" s="114"/>
      <c r="CA2" s="114"/>
      <c r="CB2" s="114"/>
      <c r="CC2" s="114"/>
      <c r="CD2" s="114"/>
      <c r="CE2" s="114"/>
      <c r="CF2" s="114"/>
    </row>
    <row r="3" spans="1:84" s="101" customFormat="1">
      <c r="A3" s="162" t="s">
        <v>1</v>
      </c>
      <c r="B3" s="160" t="s">
        <v>789</v>
      </c>
      <c r="C3" s="162" t="s">
        <v>790</v>
      </c>
      <c r="D3" s="162" t="s">
        <v>169</v>
      </c>
      <c r="E3" s="162" t="s">
        <v>791</v>
      </c>
      <c r="F3" s="189">
        <v>1</v>
      </c>
      <c r="G3" s="189" t="s">
        <v>1021</v>
      </c>
      <c r="H3" s="189" t="s">
        <v>1042</v>
      </c>
      <c r="I3" s="182">
        <v>2002</v>
      </c>
      <c r="J3" s="182">
        <v>1</v>
      </c>
      <c r="K3" s="182">
        <v>1</v>
      </c>
      <c r="L3" s="182">
        <v>1</v>
      </c>
      <c r="M3" s="182">
        <v>0</v>
      </c>
      <c r="N3" s="182">
        <v>1</v>
      </c>
      <c r="O3" s="182">
        <v>1</v>
      </c>
      <c r="P3" s="182">
        <v>0</v>
      </c>
      <c r="Q3" s="182">
        <v>0</v>
      </c>
      <c r="R3" s="182">
        <v>1</v>
      </c>
      <c r="S3" s="182">
        <v>1</v>
      </c>
      <c r="T3" s="182">
        <v>0</v>
      </c>
      <c r="U3" s="182">
        <v>0</v>
      </c>
      <c r="V3" s="182">
        <v>1</v>
      </c>
      <c r="W3" s="182">
        <v>1</v>
      </c>
      <c r="X3" s="182">
        <v>1</v>
      </c>
      <c r="Y3" s="182">
        <v>1</v>
      </c>
      <c r="Z3" s="182">
        <v>0</v>
      </c>
      <c r="AA3" s="190" t="s">
        <v>1289</v>
      </c>
      <c r="AB3" s="190" t="s">
        <v>1258</v>
      </c>
      <c r="AC3" s="190" t="s">
        <v>1258</v>
      </c>
      <c r="AD3" s="191">
        <v>102.0496</v>
      </c>
      <c r="AE3" s="195">
        <v>5796</v>
      </c>
      <c r="AF3" s="195">
        <v>24032</v>
      </c>
      <c r="AG3" s="195">
        <v>24497.891221523652</v>
      </c>
      <c r="AH3" s="196">
        <v>4097.53</v>
      </c>
      <c r="AI3" s="196">
        <v>4609.7240000000002</v>
      </c>
      <c r="AJ3" s="190">
        <v>319</v>
      </c>
      <c r="AK3" s="194">
        <f t="shared" si="0"/>
        <v>586.49967175347103</v>
      </c>
      <c r="AL3" s="194">
        <f t="shared" si="0"/>
        <v>531.43943588647937</v>
      </c>
      <c r="AM3" s="194">
        <v>5796</v>
      </c>
      <c r="AN3" s="195">
        <v>24032</v>
      </c>
      <c r="AO3" s="195">
        <v>24497.891221523652</v>
      </c>
      <c r="AP3" s="195">
        <v>1</v>
      </c>
      <c r="AQ3" s="182">
        <v>0</v>
      </c>
      <c r="AR3" s="182">
        <v>1</v>
      </c>
      <c r="AS3" s="182">
        <v>1</v>
      </c>
      <c r="AT3" s="195">
        <v>0</v>
      </c>
      <c r="AU3" s="195">
        <v>2</v>
      </c>
      <c r="AV3" s="195">
        <v>0</v>
      </c>
      <c r="AW3" s="182">
        <v>1</v>
      </c>
      <c r="AX3" s="182">
        <v>0</v>
      </c>
      <c r="AY3" s="182">
        <v>1</v>
      </c>
      <c r="AZ3" s="182">
        <v>0</v>
      </c>
      <c r="BA3" s="182">
        <v>1</v>
      </c>
      <c r="BB3" s="182">
        <v>0</v>
      </c>
      <c r="BC3" s="182">
        <v>0</v>
      </c>
      <c r="BD3" s="182">
        <v>0</v>
      </c>
      <c r="BE3" s="182">
        <v>0</v>
      </c>
      <c r="BF3" s="182">
        <f>IF(BG3=1,1,IF(BH3=1,2,3))</f>
        <v>2</v>
      </c>
      <c r="BG3" s="182">
        <v>0</v>
      </c>
      <c r="BH3" s="182">
        <v>1</v>
      </c>
      <c r="BI3" s="182">
        <v>0</v>
      </c>
      <c r="BJ3" s="182">
        <v>0</v>
      </c>
      <c r="BK3" s="182">
        <v>0</v>
      </c>
      <c r="BL3" s="182">
        <v>0</v>
      </c>
      <c r="BM3" s="182">
        <v>1</v>
      </c>
      <c r="BN3" s="182">
        <v>0</v>
      </c>
      <c r="BO3" s="182">
        <v>1</v>
      </c>
      <c r="BP3" s="182">
        <v>0</v>
      </c>
      <c r="BQ3" s="182">
        <v>0</v>
      </c>
      <c r="BR3" s="182">
        <v>0</v>
      </c>
      <c r="BS3" s="182">
        <v>0</v>
      </c>
      <c r="BT3" s="182">
        <v>0</v>
      </c>
      <c r="BU3" s="114"/>
      <c r="BV3" s="114"/>
      <c r="BW3" s="114"/>
      <c r="BX3" s="114"/>
      <c r="BY3" s="114"/>
      <c r="BZ3" s="114"/>
      <c r="CA3" s="114"/>
      <c r="CB3" s="114"/>
      <c r="CC3" s="114"/>
      <c r="CD3" s="114"/>
      <c r="CE3" s="114"/>
      <c r="CF3" s="114"/>
    </row>
    <row r="4" spans="1:84" s="101" customFormat="1">
      <c r="A4" s="162" t="s">
        <v>2</v>
      </c>
      <c r="B4" s="160" t="s">
        <v>792</v>
      </c>
      <c r="C4" s="162" t="s">
        <v>790</v>
      </c>
      <c r="D4" s="162" t="s">
        <v>170</v>
      </c>
      <c r="E4" s="162" t="s">
        <v>793</v>
      </c>
      <c r="F4" s="189">
        <v>1</v>
      </c>
      <c r="G4" s="189" t="s">
        <v>1303</v>
      </c>
      <c r="H4" s="189" t="s">
        <v>1043</v>
      </c>
      <c r="I4" s="182">
        <v>1997</v>
      </c>
      <c r="J4" s="182">
        <v>1</v>
      </c>
      <c r="K4" s="182">
        <v>1</v>
      </c>
      <c r="L4" s="182">
        <v>1</v>
      </c>
      <c r="M4" s="182">
        <v>0</v>
      </c>
      <c r="N4" s="182">
        <v>1</v>
      </c>
      <c r="O4" s="182">
        <v>1</v>
      </c>
      <c r="P4" s="182">
        <v>0</v>
      </c>
      <c r="Q4" s="182">
        <v>0</v>
      </c>
      <c r="R4" s="182">
        <v>1</v>
      </c>
      <c r="S4" s="182">
        <v>1</v>
      </c>
      <c r="T4" s="182">
        <v>0</v>
      </c>
      <c r="U4" s="182">
        <v>0</v>
      </c>
      <c r="V4" s="182">
        <v>1</v>
      </c>
      <c r="W4" s="182">
        <v>1</v>
      </c>
      <c r="X4" s="182">
        <v>1</v>
      </c>
      <c r="Y4" s="182">
        <v>1</v>
      </c>
      <c r="Z4" s="182">
        <v>0</v>
      </c>
      <c r="AA4" s="190" t="s">
        <v>1279</v>
      </c>
      <c r="AB4" s="190" t="s">
        <v>1279</v>
      </c>
      <c r="AC4" s="190" t="s">
        <v>1279</v>
      </c>
      <c r="AD4" s="190">
        <v>78.148700000000005</v>
      </c>
      <c r="AE4" s="195">
        <v>7752</v>
      </c>
      <c r="AF4" s="195">
        <v>8066</v>
      </c>
      <c r="AG4" s="195">
        <v>7677.670901755243</v>
      </c>
      <c r="AH4" s="196">
        <v>4480.7190000000001</v>
      </c>
      <c r="AI4" s="196">
        <v>5437.8609999999999</v>
      </c>
      <c r="AJ4" s="190">
        <v>364</v>
      </c>
      <c r="AK4" s="194">
        <f t="shared" si="0"/>
        <v>180.01575193624058</v>
      </c>
      <c r="AL4" s="194">
        <f t="shared" si="0"/>
        <v>141.18917165692989</v>
      </c>
      <c r="AM4" s="194">
        <v>7752</v>
      </c>
      <c r="AN4" s="195">
        <v>8066</v>
      </c>
      <c r="AO4" s="195">
        <v>7677.670901755243</v>
      </c>
      <c r="AP4" s="195">
        <v>0</v>
      </c>
      <c r="AQ4" s="182">
        <v>0</v>
      </c>
      <c r="AR4" s="182">
        <v>1</v>
      </c>
      <c r="AS4" s="182">
        <v>1</v>
      </c>
      <c r="AT4" s="195">
        <v>0</v>
      </c>
      <c r="AU4" s="195">
        <v>2</v>
      </c>
      <c r="AV4" s="195">
        <v>0</v>
      </c>
      <c r="AW4" s="182">
        <v>1</v>
      </c>
      <c r="AX4" s="182">
        <v>0</v>
      </c>
      <c r="AY4" s="182">
        <v>0</v>
      </c>
      <c r="AZ4" s="182">
        <v>0</v>
      </c>
      <c r="BA4" s="182">
        <v>0</v>
      </c>
      <c r="BB4" s="182">
        <v>0</v>
      </c>
      <c r="BC4" s="182">
        <v>1</v>
      </c>
      <c r="BD4" s="182">
        <v>0</v>
      </c>
      <c r="BE4" s="182">
        <v>0</v>
      </c>
      <c r="BF4" s="182">
        <f>IF(BG4=1,1,IF(BH4=1,2,3))</f>
        <v>2</v>
      </c>
      <c r="BG4" s="182">
        <v>0</v>
      </c>
      <c r="BH4" s="182">
        <v>1</v>
      </c>
      <c r="BI4" s="182">
        <v>0</v>
      </c>
      <c r="BJ4" s="182">
        <v>0</v>
      </c>
      <c r="BK4" s="182">
        <v>0</v>
      </c>
      <c r="BL4" s="182">
        <v>0</v>
      </c>
      <c r="BM4" s="182">
        <v>0</v>
      </c>
      <c r="BN4" s="182">
        <v>0</v>
      </c>
      <c r="BO4" s="182">
        <v>0</v>
      </c>
      <c r="BP4" s="182">
        <v>0</v>
      </c>
      <c r="BQ4" s="182">
        <v>0</v>
      </c>
      <c r="BR4" s="182">
        <v>0</v>
      </c>
      <c r="BS4" s="182">
        <v>0</v>
      </c>
      <c r="BT4" s="182">
        <v>0</v>
      </c>
      <c r="BU4" s="114"/>
      <c r="BV4" s="114"/>
      <c r="BW4" s="114"/>
      <c r="BX4" s="114"/>
      <c r="BY4" s="114"/>
      <c r="BZ4" s="114"/>
      <c r="CA4" s="114"/>
      <c r="CB4" s="114"/>
      <c r="CC4" s="114"/>
      <c r="CD4" s="114"/>
      <c r="CE4" s="114"/>
      <c r="CF4" s="114"/>
    </row>
    <row r="5" spans="1:84" s="101" customFormat="1">
      <c r="A5" s="162" t="s">
        <v>96</v>
      </c>
      <c r="B5" s="160" t="s">
        <v>794</v>
      </c>
      <c r="C5" s="162" t="s">
        <v>795</v>
      </c>
      <c r="D5" s="162" t="s">
        <v>167</v>
      </c>
      <c r="E5" s="162" t="s">
        <v>796</v>
      </c>
      <c r="F5" s="189">
        <v>0</v>
      </c>
      <c r="G5" s="189"/>
      <c r="H5" s="189"/>
      <c r="I5" s="182"/>
      <c r="J5" s="182"/>
      <c r="K5" s="182" t="s">
        <v>1565</v>
      </c>
      <c r="L5" s="182"/>
      <c r="M5" s="182"/>
      <c r="N5" s="182"/>
      <c r="O5" s="182"/>
      <c r="P5" s="182"/>
      <c r="Q5" s="182"/>
      <c r="R5" s="182" t="s">
        <v>1565</v>
      </c>
      <c r="S5" s="182"/>
      <c r="T5" s="182"/>
      <c r="U5" s="182"/>
      <c r="V5" s="182"/>
      <c r="W5" s="182"/>
      <c r="X5" s="182"/>
      <c r="Y5" s="182"/>
      <c r="Z5" s="182"/>
      <c r="AA5" s="191"/>
      <c r="AB5" s="191"/>
      <c r="AC5" s="191"/>
      <c r="AD5" s="191"/>
      <c r="AE5" s="192"/>
      <c r="AF5" s="192"/>
      <c r="AG5" s="192"/>
      <c r="AH5" s="196">
        <v>4328.5129999999999</v>
      </c>
      <c r="AI5" s="196">
        <v>5845.6109999999999</v>
      </c>
      <c r="AJ5" s="191"/>
      <c r="AK5" s="194"/>
      <c r="AL5" s="192"/>
      <c r="AM5" s="192"/>
      <c r="AN5" s="192"/>
      <c r="AO5" s="192"/>
      <c r="AP5" s="192"/>
      <c r="AQ5" s="114"/>
      <c r="AR5" s="182" t="s">
        <v>1565</v>
      </c>
      <c r="AS5" s="114"/>
      <c r="AT5" s="114"/>
      <c r="AU5" s="195" t="s">
        <v>1565</v>
      </c>
      <c r="AV5" s="114"/>
      <c r="AW5" s="114"/>
      <c r="AX5" s="114"/>
      <c r="AY5" s="114"/>
      <c r="AZ5" s="114"/>
      <c r="BA5" s="114"/>
      <c r="BB5" s="114"/>
      <c r="BC5" s="114"/>
      <c r="BD5" s="114"/>
      <c r="BE5" s="114"/>
      <c r="BF5" s="182" t="s">
        <v>1565</v>
      </c>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row>
    <row r="6" spans="1:84" s="101" customFormat="1">
      <c r="A6" s="189" t="s">
        <v>270</v>
      </c>
      <c r="B6" s="160" t="s">
        <v>990</v>
      </c>
      <c r="C6" s="189" t="s">
        <v>790</v>
      </c>
      <c r="D6" s="162" t="s">
        <v>171</v>
      </c>
      <c r="E6" s="189" t="s">
        <v>798</v>
      </c>
      <c r="F6" s="189">
        <v>0</v>
      </c>
      <c r="G6" s="189"/>
      <c r="H6" s="189"/>
      <c r="I6" s="182"/>
      <c r="J6" s="182"/>
      <c r="K6" s="182" t="s">
        <v>1565</v>
      </c>
      <c r="L6" s="182"/>
      <c r="M6" s="182"/>
      <c r="N6" s="182"/>
      <c r="O6" s="182"/>
      <c r="P6" s="182"/>
      <c r="Q6" s="182"/>
      <c r="R6" s="182" t="s">
        <v>1565</v>
      </c>
      <c r="S6" s="182"/>
      <c r="T6" s="182"/>
      <c r="U6" s="182"/>
      <c r="V6" s="182"/>
      <c r="W6" s="182"/>
      <c r="X6" s="182"/>
      <c r="Y6" s="182"/>
      <c r="Z6" s="182"/>
      <c r="AA6" s="191"/>
      <c r="AB6" s="191"/>
      <c r="AC6" s="191"/>
      <c r="AD6" s="191"/>
      <c r="AE6" s="192"/>
      <c r="AF6" s="192"/>
      <c r="AG6" s="192"/>
      <c r="AH6" s="196">
        <v>12962.775</v>
      </c>
      <c r="AI6" s="196">
        <v>13838.338</v>
      </c>
      <c r="AJ6" s="191"/>
      <c r="AK6" s="194"/>
      <c r="AL6" s="192"/>
      <c r="AM6" s="192"/>
      <c r="AN6" s="192"/>
      <c r="AO6" s="192"/>
      <c r="AP6" s="192"/>
      <c r="AQ6" s="114"/>
      <c r="AR6" s="182" t="s">
        <v>1565</v>
      </c>
      <c r="AS6" s="114"/>
      <c r="AT6" s="114"/>
      <c r="AU6" s="195" t="s">
        <v>1565</v>
      </c>
      <c r="AV6" s="114"/>
      <c r="AW6" s="114"/>
      <c r="AX6" s="114"/>
      <c r="AY6" s="114"/>
      <c r="AZ6" s="114"/>
      <c r="BA6" s="114"/>
      <c r="BB6" s="114"/>
      <c r="BC6" s="114"/>
      <c r="BD6" s="114"/>
      <c r="BE6" s="114"/>
      <c r="BF6" s="182" t="s">
        <v>1565</v>
      </c>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row>
    <row r="7" spans="1:84" s="101" customFormat="1">
      <c r="A7" s="162" t="s">
        <v>3</v>
      </c>
      <c r="B7" s="160" t="s">
        <v>797</v>
      </c>
      <c r="C7" s="162" t="s">
        <v>790</v>
      </c>
      <c r="D7" s="162" t="s">
        <v>171</v>
      </c>
      <c r="E7" s="162" t="s">
        <v>798</v>
      </c>
      <c r="F7" s="189">
        <v>1</v>
      </c>
      <c r="G7" s="189" t="s">
        <v>1022</v>
      </c>
      <c r="H7" s="189" t="s">
        <v>1044</v>
      </c>
      <c r="I7" s="182">
        <v>1995</v>
      </c>
      <c r="J7" s="182">
        <v>1</v>
      </c>
      <c r="K7" s="182">
        <v>1</v>
      </c>
      <c r="L7" s="182">
        <v>1</v>
      </c>
      <c r="M7" s="182">
        <v>0</v>
      </c>
      <c r="N7" s="182">
        <v>2</v>
      </c>
      <c r="O7" s="182">
        <v>0</v>
      </c>
      <c r="P7" s="182">
        <v>1</v>
      </c>
      <c r="Q7" s="182">
        <v>0</v>
      </c>
      <c r="R7" s="182">
        <v>2</v>
      </c>
      <c r="S7" s="182">
        <v>0</v>
      </c>
      <c r="T7" s="182">
        <v>1</v>
      </c>
      <c r="U7" s="182">
        <v>0</v>
      </c>
      <c r="V7" s="182">
        <v>1</v>
      </c>
      <c r="W7" s="182">
        <v>1</v>
      </c>
      <c r="X7" s="182">
        <v>1</v>
      </c>
      <c r="Y7" s="182">
        <v>1</v>
      </c>
      <c r="Z7" s="182">
        <v>0</v>
      </c>
      <c r="AA7" s="190" t="s">
        <v>1290</v>
      </c>
      <c r="AB7" s="190" t="s">
        <v>1278</v>
      </c>
      <c r="AC7" s="190" t="s">
        <v>1278</v>
      </c>
      <c r="AD7" s="190">
        <v>6.59</v>
      </c>
      <c r="AE7" s="195">
        <v>10345</v>
      </c>
      <c r="AF7" s="195">
        <v>30769</v>
      </c>
      <c r="AG7" s="195">
        <v>18209.408194233689</v>
      </c>
      <c r="AH7" s="196">
        <v>9162.2109999999993</v>
      </c>
      <c r="AI7" s="196">
        <v>11766.477999999999</v>
      </c>
      <c r="AJ7" s="190">
        <v>303</v>
      </c>
      <c r="AK7" s="194">
        <f t="shared" ref="AK7:AK17" si="1">100*AF7/AH7</f>
        <v>335.82505358149905</v>
      </c>
      <c r="AL7" s="194">
        <f t="shared" ref="AL7:AL17" si="2">100*AG7/AI7</f>
        <v>154.75665865549308</v>
      </c>
      <c r="AM7" s="194">
        <v>10345</v>
      </c>
      <c r="AN7" s="195">
        <v>30769</v>
      </c>
      <c r="AO7" s="195">
        <v>18209.408194233689</v>
      </c>
      <c r="AP7" s="195">
        <v>0</v>
      </c>
      <c r="AQ7" s="182">
        <v>0</v>
      </c>
      <c r="AR7" s="182">
        <v>1</v>
      </c>
      <c r="AS7" s="182">
        <v>1</v>
      </c>
      <c r="AT7" s="195">
        <v>0</v>
      </c>
      <c r="AU7" s="195">
        <v>2</v>
      </c>
      <c r="AV7" s="195">
        <v>0</v>
      </c>
      <c r="AW7" s="182">
        <v>1</v>
      </c>
      <c r="AX7" s="182">
        <v>0</v>
      </c>
      <c r="AY7" s="182">
        <v>0</v>
      </c>
      <c r="AZ7" s="182">
        <v>1</v>
      </c>
      <c r="BA7" s="182">
        <v>1</v>
      </c>
      <c r="BB7" s="182">
        <v>0</v>
      </c>
      <c r="BC7" s="182">
        <v>0</v>
      </c>
      <c r="BD7" s="182">
        <v>0</v>
      </c>
      <c r="BE7" s="182">
        <v>0</v>
      </c>
      <c r="BF7" s="182">
        <f t="shared" ref="BF7:BF17" si="3">IF(BG7=1,1,IF(BH7=1,2,3))</f>
        <v>3</v>
      </c>
      <c r="BG7" s="182">
        <v>0</v>
      </c>
      <c r="BH7" s="182">
        <v>0</v>
      </c>
      <c r="BI7" s="182">
        <v>1</v>
      </c>
      <c r="BJ7" s="182">
        <v>1</v>
      </c>
      <c r="BK7" s="182">
        <v>0</v>
      </c>
      <c r="BL7" s="182">
        <v>0</v>
      </c>
      <c r="BM7" s="182">
        <v>1</v>
      </c>
      <c r="BN7" s="182">
        <v>0</v>
      </c>
      <c r="BO7" s="182">
        <v>0</v>
      </c>
      <c r="BP7" s="182">
        <v>0</v>
      </c>
      <c r="BQ7" s="182">
        <v>0</v>
      </c>
      <c r="BR7" s="182">
        <v>0</v>
      </c>
      <c r="BS7" s="182">
        <v>0</v>
      </c>
      <c r="BT7" s="182">
        <v>0</v>
      </c>
      <c r="BU7" s="114"/>
      <c r="BV7" s="114"/>
      <c r="BW7" s="114"/>
      <c r="BX7" s="114"/>
      <c r="BY7" s="114"/>
      <c r="BZ7" s="114"/>
      <c r="CA7" s="114"/>
      <c r="CB7" s="114"/>
      <c r="CC7" s="114"/>
      <c r="CD7" s="114"/>
      <c r="CE7" s="114"/>
      <c r="CF7" s="114"/>
    </row>
    <row r="8" spans="1:84" s="101" customFormat="1">
      <c r="A8" s="162" t="s">
        <v>81</v>
      </c>
      <c r="B8" s="160" t="s">
        <v>799</v>
      </c>
      <c r="C8" s="162" t="s">
        <v>795</v>
      </c>
      <c r="D8" s="162" t="s">
        <v>170</v>
      </c>
      <c r="E8" s="162" t="s">
        <v>791</v>
      </c>
      <c r="F8" s="189">
        <v>1</v>
      </c>
      <c r="G8" s="189" t="s">
        <v>1023</v>
      </c>
      <c r="H8" s="189" t="s">
        <v>1045</v>
      </c>
      <c r="I8" s="182">
        <v>2005</v>
      </c>
      <c r="J8" s="182">
        <v>1</v>
      </c>
      <c r="K8" s="182">
        <v>1</v>
      </c>
      <c r="L8" s="182">
        <v>1</v>
      </c>
      <c r="M8" s="182">
        <v>0</v>
      </c>
      <c r="N8" s="182">
        <v>3</v>
      </c>
      <c r="O8" s="182">
        <v>0</v>
      </c>
      <c r="P8" s="182">
        <v>0</v>
      </c>
      <c r="Q8" s="182">
        <v>1</v>
      </c>
      <c r="R8" s="182">
        <v>1</v>
      </c>
      <c r="S8" s="182">
        <v>1</v>
      </c>
      <c r="T8" s="182">
        <v>0</v>
      </c>
      <c r="U8" s="182">
        <v>0</v>
      </c>
      <c r="V8" s="182">
        <v>1</v>
      </c>
      <c r="W8" s="182">
        <v>1</v>
      </c>
      <c r="X8" s="182">
        <v>1</v>
      </c>
      <c r="Y8" s="182">
        <v>1</v>
      </c>
      <c r="Z8" s="182">
        <v>1</v>
      </c>
      <c r="AA8" s="190" t="s">
        <v>546</v>
      </c>
      <c r="AB8" s="190" t="s">
        <v>1275</v>
      </c>
      <c r="AC8" s="190" t="s">
        <v>1275</v>
      </c>
      <c r="AD8" s="190">
        <v>405</v>
      </c>
      <c r="AE8" s="195" t="s">
        <v>546</v>
      </c>
      <c r="AF8" s="195">
        <v>10705</v>
      </c>
      <c r="AG8" s="195">
        <v>9876.5432098765432</v>
      </c>
      <c r="AH8" s="196">
        <v>2838.3150000000001</v>
      </c>
      <c r="AI8" s="196">
        <v>3208.3119999999999</v>
      </c>
      <c r="AJ8" s="190" t="s">
        <v>546</v>
      </c>
      <c r="AK8" s="194">
        <f t="shared" si="1"/>
        <v>377.1603926977802</v>
      </c>
      <c r="AL8" s="194">
        <f t="shared" si="2"/>
        <v>307.84235479206956</v>
      </c>
      <c r="AM8" s="194" t="s">
        <v>546</v>
      </c>
      <c r="AN8" s="195">
        <v>10705</v>
      </c>
      <c r="AO8" s="195">
        <v>9876.5432098765432</v>
      </c>
      <c r="AP8" s="190" t="s">
        <v>546</v>
      </c>
      <c r="AQ8" s="182">
        <v>0</v>
      </c>
      <c r="AR8" s="182">
        <v>1</v>
      </c>
      <c r="AS8" s="182">
        <v>1</v>
      </c>
      <c r="AT8" s="195">
        <v>0</v>
      </c>
      <c r="AU8" s="195">
        <v>2</v>
      </c>
      <c r="AV8" s="195">
        <v>0</v>
      </c>
      <c r="AW8" s="182">
        <v>1</v>
      </c>
      <c r="AX8" s="182">
        <v>0</v>
      </c>
      <c r="AY8" s="182">
        <v>0</v>
      </c>
      <c r="AZ8" s="182">
        <v>0</v>
      </c>
      <c r="BA8" s="182">
        <v>1</v>
      </c>
      <c r="BB8" s="182">
        <v>0</v>
      </c>
      <c r="BC8" s="182">
        <v>0</v>
      </c>
      <c r="BD8" s="182">
        <v>0</v>
      </c>
      <c r="BE8" s="182">
        <v>0</v>
      </c>
      <c r="BF8" s="182">
        <f t="shared" si="3"/>
        <v>2</v>
      </c>
      <c r="BG8" s="182">
        <v>0</v>
      </c>
      <c r="BH8" s="182">
        <v>1</v>
      </c>
      <c r="BI8" s="182">
        <v>0</v>
      </c>
      <c r="BJ8" s="182">
        <v>0</v>
      </c>
      <c r="BK8" s="182">
        <v>0</v>
      </c>
      <c r="BL8" s="182">
        <v>0</v>
      </c>
      <c r="BM8" s="182">
        <v>0</v>
      </c>
      <c r="BN8" s="182">
        <v>0</v>
      </c>
      <c r="BO8" s="182">
        <v>0</v>
      </c>
      <c r="BP8" s="182">
        <v>0</v>
      </c>
      <c r="BQ8" s="182">
        <v>0</v>
      </c>
      <c r="BR8" s="182">
        <v>0</v>
      </c>
      <c r="BS8" s="182">
        <v>0</v>
      </c>
      <c r="BT8" s="182">
        <v>0</v>
      </c>
      <c r="BU8" s="114"/>
      <c r="BV8" s="114"/>
      <c r="BW8" s="114"/>
      <c r="BX8" s="114"/>
      <c r="BY8" s="114"/>
      <c r="BZ8" s="114"/>
      <c r="CA8" s="114"/>
      <c r="CB8" s="114"/>
      <c r="CC8" s="114"/>
      <c r="CD8" s="114"/>
      <c r="CE8" s="114"/>
      <c r="CF8" s="114"/>
    </row>
    <row r="9" spans="1:84" s="101" customFormat="1">
      <c r="A9" s="162" t="s">
        <v>82</v>
      </c>
      <c r="B9" s="160" t="s">
        <v>800</v>
      </c>
      <c r="C9" s="162" t="s">
        <v>801</v>
      </c>
      <c r="D9" s="162" t="s">
        <v>168</v>
      </c>
      <c r="E9" s="162"/>
      <c r="F9" s="189">
        <v>1</v>
      </c>
      <c r="G9" s="189" t="s">
        <v>1616</v>
      </c>
      <c r="H9" s="189" t="s">
        <v>1046</v>
      </c>
      <c r="I9" s="182">
        <v>2008</v>
      </c>
      <c r="J9" s="182">
        <v>1</v>
      </c>
      <c r="K9" s="182">
        <v>2</v>
      </c>
      <c r="L9" s="182">
        <v>0</v>
      </c>
      <c r="M9" s="182">
        <v>1</v>
      </c>
      <c r="N9" s="182">
        <v>1</v>
      </c>
      <c r="O9" s="182">
        <v>1</v>
      </c>
      <c r="P9" s="182">
        <v>0</v>
      </c>
      <c r="Q9" s="182">
        <v>0</v>
      </c>
      <c r="R9" s="182">
        <v>1</v>
      </c>
      <c r="S9" s="182">
        <v>1</v>
      </c>
      <c r="T9" s="182">
        <v>0</v>
      </c>
      <c r="U9" s="182">
        <v>0</v>
      </c>
      <c r="V9" s="182">
        <v>1</v>
      </c>
      <c r="W9" s="182">
        <v>1</v>
      </c>
      <c r="X9" s="182">
        <v>0</v>
      </c>
      <c r="Y9" s="182">
        <v>0</v>
      </c>
      <c r="Z9" s="182">
        <v>1</v>
      </c>
      <c r="AA9" s="190" t="s">
        <v>546</v>
      </c>
      <c r="AB9" s="190" t="s">
        <v>1578</v>
      </c>
      <c r="AC9" s="190" t="s">
        <v>1277</v>
      </c>
      <c r="AD9" s="190">
        <v>1.1280315848843767</v>
      </c>
      <c r="AE9" s="195" t="s">
        <v>546</v>
      </c>
      <c r="AF9" s="195">
        <v>917431</v>
      </c>
      <c r="AG9" s="195">
        <v>221625</v>
      </c>
      <c r="AH9" s="196">
        <v>56342.536</v>
      </c>
      <c r="AI9" s="196">
        <v>64863.173000000003</v>
      </c>
      <c r="AJ9" s="190" t="s">
        <v>546</v>
      </c>
      <c r="AK9" s="194">
        <f t="shared" si="1"/>
        <v>1628.3097374246697</v>
      </c>
      <c r="AL9" s="194">
        <f t="shared" si="2"/>
        <v>341.68078703149473</v>
      </c>
      <c r="AM9" s="194" t="s">
        <v>546</v>
      </c>
      <c r="AN9" s="195" t="s">
        <v>271</v>
      </c>
      <c r="AO9" s="195">
        <v>221625</v>
      </c>
      <c r="AP9" s="190" t="s">
        <v>546</v>
      </c>
      <c r="AQ9" s="182">
        <v>0</v>
      </c>
      <c r="AR9" s="182">
        <v>2</v>
      </c>
      <c r="AS9" s="182">
        <v>0</v>
      </c>
      <c r="AT9" s="182">
        <v>1</v>
      </c>
      <c r="AU9" s="195">
        <v>1</v>
      </c>
      <c r="AV9" s="182">
        <v>1</v>
      </c>
      <c r="AW9" s="182">
        <v>0</v>
      </c>
      <c r="AX9" s="182">
        <v>0</v>
      </c>
      <c r="AY9" s="182">
        <v>1</v>
      </c>
      <c r="AZ9" s="182">
        <v>0</v>
      </c>
      <c r="BA9" s="182">
        <v>0</v>
      </c>
      <c r="BB9" s="182">
        <v>0</v>
      </c>
      <c r="BC9" s="182">
        <v>0</v>
      </c>
      <c r="BD9" s="182">
        <v>0</v>
      </c>
      <c r="BE9" s="182">
        <v>1</v>
      </c>
      <c r="BF9" s="182">
        <f t="shared" si="3"/>
        <v>2</v>
      </c>
      <c r="BG9" s="182">
        <v>0</v>
      </c>
      <c r="BH9" s="182">
        <v>1</v>
      </c>
      <c r="BI9" s="182">
        <v>0</v>
      </c>
      <c r="BJ9" s="182">
        <v>0</v>
      </c>
      <c r="BK9" s="182">
        <v>0</v>
      </c>
      <c r="BL9" s="182">
        <v>1</v>
      </c>
      <c r="BM9" s="182">
        <v>0</v>
      </c>
      <c r="BN9" s="182">
        <v>1</v>
      </c>
      <c r="BO9" s="182">
        <v>0</v>
      </c>
      <c r="BP9" s="182">
        <v>0</v>
      </c>
      <c r="BQ9" s="182">
        <v>1</v>
      </c>
      <c r="BR9" s="182">
        <v>1</v>
      </c>
      <c r="BS9" s="182">
        <v>0</v>
      </c>
      <c r="BT9" s="182">
        <v>0</v>
      </c>
      <c r="BU9" s="114"/>
      <c r="BV9" s="114"/>
      <c r="BW9" s="114"/>
      <c r="BX9" s="114"/>
      <c r="BY9" s="114"/>
      <c r="BZ9" s="114"/>
      <c r="CA9" s="114"/>
      <c r="CB9" s="114"/>
      <c r="CC9" s="114"/>
      <c r="CD9" s="114"/>
      <c r="CE9" s="114"/>
      <c r="CF9" s="114"/>
    </row>
    <row r="10" spans="1:84" s="101" customFormat="1">
      <c r="A10" s="162" t="s">
        <v>4</v>
      </c>
      <c r="B10" s="160" t="s">
        <v>802</v>
      </c>
      <c r="C10" s="162" t="s">
        <v>801</v>
      </c>
      <c r="D10" s="162" t="s">
        <v>169</v>
      </c>
      <c r="E10" s="162"/>
      <c r="F10" s="189">
        <v>1</v>
      </c>
      <c r="G10" s="189" t="s">
        <v>1024</v>
      </c>
      <c r="H10" s="189" t="s">
        <v>1047</v>
      </c>
      <c r="I10" s="182">
        <v>1979</v>
      </c>
      <c r="J10" s="182">
        <v>1</v>
      </c>
      <c r="K10" s="182">
        <v>1</v>
      </c>
      <c r="L10" s="182">
        <v>1</v>
      </c>
      <c r="M10" s="182">
        <v>0</v>
      </c>
      <c r="N10" s="182">
        <v>2</v>
      </c>
      <c r="O10" s="182">
        <v>0</v>
      </c>
      <c r="P10" s="182">
        <v>1</v>
      </c>
      <c r="Q10" s="182">
        <v>0</v>
      </c>
      <c r="R10" s="182">
        <v>1</v>
      </c>
      <c r="S10" s="182">
        <v>1</v>
      </c>
      <c r="T10" s="182">
        <v>0</v>
      </c>
      <c r="U10" s="182">
        <v>1</v>
      </c>
      <c r="V10" s="182">
        <v>1</v>
      </c>
      <c r="W10" s="182">
        <v>1</v>
      </c>
      <c r="X10" s="182">
        <v>1</v>
      </c>
      <c r="Y10" s="182">
        <v>1</v>
      </c>
      <c r="Z10" s="182">
        <v>0</v>
      </c>
      <c r="AA10" s="190" t="s">
        <v>211</v>
      </c>
      <c r="AB10" s="190" t="s">
        <v>212</v>
      </c>
      <c r="AC10" s="190" t="s">
        <v>1245</v>
      </c>
      <c r="AD10" s="190">
        <v>0.72553145178843503</v>
      </c>
      <c r="AE10" s="195">
        <v>22727</v>
      </c>
      <c r="AF10" s="195">
        <v>133333</v>
      </c>
      <c r="AG10" s="195">
        <v>137830</v>
      </c>
      <c r="AH10" s="196">
        <v>45111.552000000003</v>
      </c>
      <c r="AI10" s="196">
        <v>48956.923000000003</v>
      </c>
      <c r="AJ10" s="190">
        <v>73</v>
      </c>
      <c r="AK10" s="194">
        <f t="shared" si="1"/>
        <v>295.56287489288775</v>
      </c>
      <c r="AL10" s="194">
        <f t="shared" si="2"/>
        <v>281.53321645643456</v>
      </c>
      <c r="AM10" s="194">
        <v>22727</v>
      </c>
      <c r="AN10" s="195">
        <v>133333</v>
      </c>
      <c r="AO10" s="195">
        <v>137830</v>
      </c>
      <c r="AP10" s="195">
        <v>0</v>
      </c>
      <c r="AQ10" s="182">
        <v>0</v>
      </c>
      <c r="AR10" s="182">
        <v>2</v>
      </c>
      <c r="AS10" s="195">
        <v>0</v>
      </c>
      <c r="AT10" s="182">
        <v>1</v>
      </c>
      <c r="AU10" s="195">
        <v>2</v>
      </c>
      <c r="AV10" s="195">
        <v>0</v>
      </c>
      <c r="AW10" s="182">
        <v>1</v>
      </c>
      <c r="AX10" s="182">
        <v>0</v>
      </c>
      <c r="AY10" s="182">
        <v>1</v>
      </c>
      <c r="AZ10" s="182">
        <v>0</v>
      </c>
      <c r="BA10" s="182">
        <v>0</v>
      </c>
      <c r="BB10" s="182">
        <v>0</v>
      </c>
      <c r="BC10" s="182">
        <v>0</v>
      </c>
      <c r="BD10" s="182">
        <v>0</v>
      </c>
      <c r="BE10" s="182">
        <v>1</v>
      </c>
      <c r="BF10" s="182">
        <f t="shared" si="3"/>
        <v>2</v>
      </c>
      <c r="BG10" s="182">
        <v>0</v>
      </c>
      <c r="BH10" s="182">
        <v>1</v>
      </c>
      <c r="BI10" s="182">
        <v>0</v>
      </c>
      <c r="BJ10" s="182">
        <v>0</v>
      </c>
      <c r="BK10" s="182">
        <v>1</v>
      </c>
      <c r="BL10" s="182">
        <v>0</v>
      </c>
      <c r="BM10" s="182">
        <v>1</v>
      </c>
      <c r="BN10" s="182">
        <v>1</v>
      </c>
      <c r="BO10" s="182">
        <v>0</v>
      </c>
      <c r="BP10" s="182">
        <v>0</v>
      </c>
      <c r="BQ10" s="182">
        <v>1</v>
      </c>
      <c r="BR10" s="182">
        <v>1</v>
      </c>
      <c r="BS10" s="182">
        <v>1</v>
      </c>
      <c r="BT10" s="182">
        <v>1</v>
      </c>
      <c r="BU10" s="114"/>
      <c r="BV10" s="114"/>
      <c r="BW10" s="114"/>
      <c r="BX10" s="114"/>
      <c r="BY10" s="114"/>
      <c r="BZ10" s="114"/>
      <c r="CA10" s="114"/>
      <c r="CB10" s="114"/>
      <c r="CC10" s="114"/>
      <c r="CD10" s="114"/>
      <c r="CE10" s="114"/>
      <c r="CF10" s="114"/>
    </row>
    <row r="11" spans="1:84" s="101" customFormat="1">
      <c r="A11" s="162" t="s">
        <v>803</v>
      </c>
      <c r="B11" s="160" t="s">
        <v>804</v>
      </c>
      <c r="C11" s="162" t="s">
        <v>790</v>
      </c>
      <c r="D11" s="162" t="s">
        <v>170</v>
      </c>
      <c r="E11" s="162" t="s">
        <v>791</v>
      </c>
      <c r="F11" s="189">
        <v>1</v>
      </c>
      <c r="G11" s="189" t="s">
        <v>1025</v>
      </c>
      <c r="H11" s="189" t="s">
        <v>1048</v>
      </c>
      <c r="I11" s="182">
        <v>2007</v>
      </c>
      <c r="J11" s="182">
        <v>1</v>
      </c>
      <c r="K11" s="182">
        <v>1</v>
      </c>
      <c r="L11" s="182">
        <v>1</v>
      </c>
      <c r="M11" s="182">
        <v>0</v>
      </c>
      <c r="N11" s="182">
        <v>2</v>
      </c>
      <c r="O11" s="182">
        <v>0</v>
      </c>
      <c r="P11" s="182">
        <v>1</v>
      </c>
      <c r="Q11" s="182">
        <v>0</v>
      </c>
      <c r="R11" s="182">
        <v>1</v>
      </c>
      <c r="S11" s="182">
        <v>1</v>
      </c>
      <c r="T11" s="182">
        <v>0</v>
      </c>
      <c r="U11" s="182">
        <v>0</v>
      </c>
      <c r="V11" s="182">
        <v>1</v>
      </c>
      <c r="W11" s="182">
        <v>1</v>
      </c>
      <c r="X11" s="182">
        <v>1</v>
      </c>
      <c r="Y11" s="182">
        <v>1</v>
      </c>
      <c r="Z11" s="182">
        <v>0</v>
      </c>
      <c r="AA11" s="190" t="s">
        <v>546</v>
      </c>
      <c r="AB11" s="190" t="s">
        <v>1276</v>
      </c>
      <c r="AC11" s="190" t="s">
        <v>1276</v>
      </c>
      <c r="AD11" s="190">
        <v>0.78500000000000003</v>
      </c>
      <c r="AE11" s="195" t="s">
        <v>546</v>
      </c>
      <c r="AF11" s="195">
        <v>37500</v>
      </c>
      <c r="AG11" s="195">
        <v>38216.56050955414</v>
      </c>
      <c r="AH11" s="196">
        <v>5880.8059999999996</v>
      </c>
      <c r="AI11" s="196">
        <v>7899.5950000000003</v>
      </c>
      <c r="AJ11" s="190" t="s">
        <v>546</v>
      </c>
      <c r="AK11" s="194">
        <f t="shared" si="1"/>
        <v>637.66769385012879</v>
      </c>
      <c r="AL11" s="194">
        <f t="shared" si="2"/>
        <v>483.77873181541759</v>
      </c>
      <c r="AM11" s="194" t="s">
        <v>546</v>
      </c>
      <c r="AN11" s="195">
        <v>37500</v>
      </c>
      <c r="AO11" s="195">
        <v>38216.56050955414</v>
      </c>
      <c r="AP11" s="195" t="s">
        <v>546</v>
      </c>
      <c r="AQ11" s="182">
        <v>0</v>
      </c>
      <c r="AR11" s="182">
        <v>1</v>
      </c>
      <c r="AS11" s="182">
        <v>1</v>
      </c>
      <c r="AT11" s="195">
        <v>0</v>
      </c>
      <c r="AU11" s="195">
        <v>2</v>
      </c>
      <c r="AV11" s="195">
        <v>0</v>
      </c>
      <c r="AW11" s="182">
        <v>1</v>
      </c>
      <c r="AX11" s="182">
        <v>0</v>
      </c>
      <c r="AY11" s="182">
        <v>0</v>
      </c>
      <c r="AZ11" s="182">
        <v>0</v>
      </c>
      <c r="BA11" s="182">
        <v>1</v>
      </c>
      <c r="BB11" s="182">
        <v>0</v>
      </c>
      <c r="BC11" s="182">
        <v>0</v>
      </c>
      <c r="BD11" s="182">
        <v>0</v>
      </c>
      <c r="BE11" s="182">
        <v>0</v>
      </c>
      <c r="BF11" s="182">
        <f t="shared" si="3"/>
        <v>2</v>
      </c>
      <c r="BG11" s="182">
        <v>0</v>
      </c>
      <c r="BH11" s="182">
        <v>1</v>
      </c>
      <c r="BI11" s="182">
        <v>0</v>
      </c>
      <c r="BJ11" s="182">
        <v>0</v>
      </c>
      <c r="BK11" s="182">
        <v>0</v>
      </c>
      <c r="BL11" s="182">
        <v>0</v>
      </c>
      <c r="BM11" s="182">
        <v>0</v>
      </c>
      <c r="BN11" s="182">
        <v>0</v>
      </c>
      <c r="BO11" s="182">
        <v>0</v>
      </c>
      <c r="BP11" s="182">
        <v>0</v>
      </c>
      <c r="BQ11" s="182">
        <v>0</v>
      </c>
      <c r="BR11" s="182">
        <v>0</v>
      </c>
      <c r="BS11" s="182">
        <v>0</v>
      </c>
      <c r="BT11" s="182">
        <v>0</v>
      </c>
      <c r="BU11" s="114"/>
      <c r="BV11" s="114"/>
      <c r="BW11" s="114"/>
      <c r="BX11" s="114"/>
      <c r="BY11" s="114"/>
      <c r="BZ11" s="114"/>
      <c r="CA11" s="114"/>
      <c r="CB11" s="114"/>
      <c r="CC11" s="114"/>
      <c r="CD11" s="114"/>
      <c r="CE11" s="114"/>
      <c r="CF11" s="114"/>
    </row>
    <row r="12" spans="1:84" s="101" customFormat="1">
      <c r="A12" s="162" t="s">
        <v>5</v>
      </c>
      <c r="B12" s="160" t="s">
        <v>805</v>
      </c>
      <c r="C12" s="162" t="s">
        <v>801</v>
      </c>
      <c r="D12" s="162" t="s">
        <v>171</v>
      </c>
      <c r="E12" s="162"/>
      <c r="F12" s="189">
        <v>1</v>
      </c>
      <c r="G12" s="189" t="s">
        <v>1026</v>
      </c>
      <c r="H12" s="189" t="s">
        <v>1049</v>
      </c>
      <c r="I12" s="182">
        <v>1999</v>
      </c>
      <c r="J12" s="182">
        <v>1</v>
      </c>
      <c r="K12" s="182">
        <v>1</v>
      </c>
      <c r="L12" s="182">
        <v>1</v>
      </c>
      <c r="M12" s="182">
        <v>0</v>
      </c>
      <c r="N12" s="182">
        <v>1</v>
      </c>
      <c r="O12" s="182">
        <v>1</v>
      </c>
      <c r="P12" s="182">
        <v>0</v>
      </c>
      <c r="Q12" s="182">
        <v>0</v>
      </c>
      <c r="R12" s="182">
        <v>2</v>
      </c>
      <c r="S12" s="182">
        <v>0</v>
      </c>
      <c r="T12" s="182">
        <v>1</v>
      </c>
      <c r="U12" s="182">
        <v>0</v>
      </c>
      <c r="V12" s="182">
        <v>1</v>
      </c>
      <c r="W12" s="182">
        <v>1</v>
      </c>
      <c r="X12" s="182">
        <v>1</v>
      </c>
      <c r="Y12" s="182">
        <v>0</v>
      </c>
      <c r="Z12" s="182">
        <v>0</v>
      </c>
      <c r="AA12" s="190" t="s">
        <v>1447</v>
      </c>
      <c r="AB12" s="190" t="s">
        <v>1447</v>
      </c>
      <c r="AC12" s="190" t="s">
        <v>1447</v>
      </c>
      <c r="AD12" s="190">
        <v>1</v>
      </c>
      <c r="AE12" s="195">
        <v>50000</v>
      </c>
      <c r="AF12" s="195">
        <v>50000</v>
      </c>
      <c r="AG12" s="195">
        <v>50000</v>
      </c>
      <c r="AH12" s="196">
        <v>22895.419000000002</v>
      </c>
      <c r="AI12" s="196">
        <v>23488.677</v>
      </c>
      <c r="AJ12" s="190">
        <v>223</v>
      </c>
      <c r="AK12" s="194">
        <f t="shared" si="1"/>
        <v>218.38429774969393</v>
      </c>
      <c r="AL12" s="194">
        <f t="shared" si="2"/>
        <v>212.8685238423603</v>
      </c>
      <c r="AM12" s="194">
        <v>50000</v>
      </c>
      <c r="AN12" s="195">
        <v>50000</v>
      </c>
      <c r="AO12" s="195">
        <v>50000</v>
      </c>
      <c r="AP12" s="195">
        <v>0</v>
      </c>
      <c r="AQ12" s="182">
        <v>0</v>
      </c>
      <c r="AR12" s="182">
        <v>1</v>
      </c>
      <c r="AS12" s="182">
        <v>1</v>
      </c>
      <c r="AT12" s="195">
        <v>0</v>
      </c>
      <c r="AU12" s="195">
        <v>2</v>
      </c>
      <c r="AV12" s="195">
        <v>0</v>
      </c>
      <c r="AW12" s="182">
        <v>1</v>
      </c>
      <c r="AX12" s="182">
        <v>0</v>
      </c>
      <c r="AY12" s="182">
        <v>0</v>
      </c>
      <c r="AZ12" s="182">
        <v>0</v>
      </c>
      <c r="BA12" s="182">
        <v>1</v>
      </c>
      <c r="BB12" s="182">
        <v>0</v>
      </c>
      <c r="BC12" s="182">
        <v>0</v>
      </c>
      <c r="BD12" s="182">
        <v>0</v>
      </c>
      <c r="BE12" s="182">
        <v>0</v>
      </c>
      <c r="BF12" s="182">
        <f t="shared" si="3"/>
        <v>2</v>
      </c>
      <c r="BG12" s="182">
        <v>0</v>
      </c>
      <c r="BH12" s="182">
        <v>1</v>
      </c>
      <c r="BI12" s="182">
        <v>0</v>
      </c>
      <c r="BJ12" s="182">
        <v>0</v>
      </c>
      <c r="BK12" s="182">
        <v>0</v>
      </c>
      <c r="BL12" s="182">
        <v>0</v>
      </c>
      <c r="BM12" s="182">
        <v>0</v>
      </c>
      <c r="BN12" s="182">
        <v>0</v>
      </c>
      <c r="BO12" s="182">
        <v>0</v>
      </c>
      <c r="BP12" s="182">
        <v>0</v>
      </c>
      <c r="BQ12" s="182">
        <v>0</v>
      </c>
      <c r="BR12" s="182">
        <v>0</v>
      </c>
      <c r="BS12" s="182">
        <v>0</v>
      </c>
      <c r="BT12" s="182">
        <v>0</v>
      </c>
      <c r="BU12" s="114"/>
      <c r="BV12" s="114"/>
      <c r="BW12" s="114"/>
      <c r="BX12" s="114"/>
      <c r="BY12" s="114"/>
      <c r="BZ12" s="114"/>
      <c r="CA12" s="114"/>
      <c r="CB12" s="114"/>
      <c r="CC12" s="114"/>
      <c r="CD12" s="114"/>
      <c r="CE12" s="114"/>
      <c r="CF12" s="114"/>
    </row>
    <row r="13" spans="1:84" s="101" customFormat="1">
      <c r="A13" s="162" t="s">
        <v>181</v>
      </c>
      <c r="B13" s="160" t="s">
        <v>806</v>
      </c>
      <c r="C13" s="162" t="s">
        <v>801</v>
      </c>
      <c r="D13" s="162" t="s">
        <v>170</v>
      </c>
      <c r="E13" s="162"/>
      <c r="F13" s="189">
        <v>1</v>
      </c>
      <c r="G13" s="189" t="s">
        <v>1027</v>
      </c>
      <c r="H13" s="189" t="s">
        <v>1050</v>
      </c>
      <c r="I13" s="182">
        <v>1993</v>
      </c>
      <c r="J13" s="182">
        <v>1</v>
      </c>
      <c r="K13" s="182">
        <v>1</v>
      </c>
      <c r="L13" s="182">
        <v>1</v>
      </c>
      <c r="M13" s="182">
        <v>0</v>
      </c>
      <c r="N13" s="182">
        <v>3</v>
      </c>
      <c r="O13" s="182">
        <v>0</v>
      </c>
      <c r="P13" s="182">
        <v>0</v>
      </c>
      <c r="Q13" s="182">
        <v>1</v>
      </c>
      <c r="R13" s="182">
        <v>2</v>
      </c>
      <c r="S13" s="182">
        <v>0</v>
      </c>
      <c r="T13" s="182">
        <v>1</v>
      </c>
      <c r="U13" s="182">
        <v>0</v>
      </c>
      <c r="V13" s="182">
        <v>1</v>
      </c>
      <c r="W13" s="182">
        <v>1</v>
      </c>
      <c r="X13" s="182">
        <v>1</v>
      </c>
      <c r="Y13" s="182">
        <v>0</v>
      </c>
      <c r="Z13" s="182">
        <v>1</v>
      </c>
      <c r="AA13" s="190" t="s">
        <v>1457</v>
      </c>
      <c r="AB13" s="190" t="s">
        <v>1457</v>
      </c>
      <c r="AC13" s="190" t="s">
        <v>1457</v>
      </c>
      <c r="AD13" s="190">
        <v>0.376</v>
      </c>
      <c r="AE13" s="195">
        <v>39474</v>
      </c>
      <c r="AF13" s="195">
        <v>39474</v>
      </c>
      <c r="AG13" s="195">
        <v>39893.617021276594</v>
      </c>
      <c r="AH13" s="196">
        <v>23233.199000000001</v>
      </c>
      <c r="AI13" s="196">
        <v>27435.151000000002</v>
      </c>
      <c r="AJ13" s="190">
        <v>262</v>
      </c>
      <c r="AK13" s="194">
        <f t="shared" si="1"/>
        <v>169.90342139280949</v>
      </c>
      <c r="AL13" s="194">
        <f t="shared" si="2"/>
        <v>145.41059759895833</v>
      </c>
      <c r="AM13" s="194">
        <v>39474</v>
      </c>
      <c r="AN13" s="195">
        <v>39474</v>
      </c>
      <c r="AO13" s="195">
        <v>39893.617021276594</v>
      </c>
      <c r="AP13" s="195">
        <v>1</v>
      </c>
      <c r="AQ13" s="182">
        <v>1</v>
      </c>
      <c r="AR13" s="182">
        <v>2</v>
      </c>
      <c r="AS13" s="195">
        <v>0</v>
      </c>
      <c r="AT13" s="182">
        <v>1</v>
      </c>
      <c r="AU13" s="195">
        <v>2</v>
      </c>
      <c r="AV13" s="195">
        <v>0</v>
      </c>
      <c r="AW13" s="182">
        <v>1</v>
      </c>
      <c r="AX13" s="182">
        <v>0</v>
      </c>
      <c r="AY13" s="182">
        <v>0</v>
      </c>
      <c r="AZ13" s="182">
        <v>0</v>
      </c>
      <c r="BA13" s="182">
        <v>0</v>
      </c>
      <c r="BB13" s="182">
        <v>0</v>
      </c>
      <c r="BC13" s="182">
        <v>0</v>
      </c>
      <c r="BD13" s="182">
        <v>0</v>
      </c>
      <c r="BE13" s="182">
        <v>1</v>
      </c>
      <c r="BF13" s="182">
        <f t="shared" si="3"/>
        <v>2</v>
      </c>
      <c r="BG13" s="182">
        <v>0</v>
      </c>
      <c r="BH13" s="182">
        <v>1</v>
      </c>
      <c r="BI13" s="182">
        <v>0</v>
      </c>
      <c r="BJ13" s="182">
        <v>0</v>
      </c>
      <c r="BK13" s="182">
        <v>0</v>
      </c>
      <c r="BL13" s="182">
        <v>0</v>
      </c>
      <c r="BM13" s="182">
        <v>0</v>
      </c>
      <c r="BN13" s="182">
        <v>0</v>
      </c>
      <c r="BO13" s="182">
        <v>0</v>
      </c>
      <c r="BP13" s="182">
        <v>0</v>
      </c>
      <c r="BQ13" s="182">
        <v>0</v>
      </c>
      <c r="BR13" s="182">
        <v>0</v>
      </c>
      <c r="BS13" s="182">
        <v>0</v>
      </c>
      <c r="BT13" s="182">
        <v>0</v>
      </c>
      <c r="BU13" s="114"/>
      <c r="BV13" s="114"/>
      <c r="BW13" s="114"/>
      <c r="BX13" s="114"/>
      <c r="BY13" s="114"/>
      <c r="BZ13" s="114"/>
      <c r="CA13" s="114"/>
      <c r="CB13" s="114"/>
      <c r="CC13" s="114"/>
      <c r="CD13" s="114"/>
      <c r="CE13" s="114"/>
      <c r="CF13" s="114"/>
    </row>
    <row r="14" spans="1:84" s="101" customFormat="1">
      <c r="A14" s="162" t="s">
        <v>7</v>
      </c>
      <c r="B14" s="160" t="s">
        <v>807</v>
      </c>
      <c r="C14" s="162" t="s">
        <v>787</v>
      </c>
      <c r="D14" s="162" t="s">
        <v>168</v>
      </c>
      <c r="E14" s="162" t="s">
        <v>788</v>
      </c>
      <c r="F14" s="189">
        <v>1</v>
      </c>
      <c r="G14" s="189" t="s">
        <v>1028</v>
      </c>
      <c r="H14" s="189" t="s">
        <v>1051</v>
      </c>
      <c r="I14" s="182">
        <v>1984</v>
      </c>
      <c r="J14" s="182">
        <v>1</v>
      </c>
      <c r="K14" s="182">
        <v>2</v>
      </c>
      <c r="L14" s="182">
        <v>0</v>
      </c>
      <c r="M14" s="182">
        <v>1</v>
      </c>
      <c r="N14" s="182">
        <v>1</v>
      </c>
      <c r="O14" s="182">
        <v>1</v>
      </c>
      <c r="P14" s="182">
        <v>0</v>
      </c>
      <c r="Q14" s="182">
        <v>0</v>
      </c>
      <c r="R14" s="182">
        <v>2</v>
      </c>
      <c r="S14" s="182">
        <v>0</v>
      </c>
      <c r="T14" s="182">
        <v>1</v>
      </c>
      <c r="U14" s="182">
        <v>0</v>
      </c>
      <c r="V14" s="182">
        <v>1</v>
      </c>
      <c r="W14" s="182">
        <v>1</v>
      </c>
      <c r="X14" s="182">
        <v>1</v>
      </c>
      <c r="Y14" s="182">
        <v>0</v>
      </c>
      <c r="Z14" s="182">
        <v>1</v>
      </c>
      <c r="AA14" s="191" t="s">
        <v>1353</v>
      </c>
      <c r="AB14" s="191" t="s">
        <v>1579</v>
      </c>
      <c r="AC14" s="191" t="s">
        <v>1579</v>
      </c>
      <c r="AD14" s="191">
        <v>77.680099999999996</v>
      </c>
      <c r="AE14" s="195">
        <v>1031.8140000000001</v>
      </c>
      <c r="AF14" s="195">
        <v>1425</v>
      </c>
      <c r="AG14" s="195">
        <v>1287.3309895327118</v>
      </c>
      <c r="AH14" s="193">
        <v>702.83</v>
      </c>
      <c r="AI14" s="193">
        <v>903.88</v>
      </c>
      <c r="AJ14" s="190">
        <v>271</v>
      </c>
      <c r="AK14" s="194">
        <f t="shared" si="1"/>
        <v>202.75173228234422</v>
      </c>
      <c r="AL14" s="194">
        <f t="shared" si="2"/>
        <v>142.42277620178695</v>
      </c>
      <c r="AM14" s="194">
        <v>1031.8140000000001</v>
      </c>
      <c r="AN14" s="195">
        <v>1425</v>
      </c>
      <c r="AO14" s="195">
        <v>1287.3309895327118</v>
      </c>
      <c r="AP14" s="195">
        <v>0</v>
      </c>
      <c r="AQ14" s="182">
        <v>0</v>
      </c>
      <c r="AR14" s="182">
        <v>1</v>
      </c>
      <c r="AS14" s="182">
        <v>1</v>
      </c>
      <c r="AT14" s="195">
        <v>0</v>
      </c>
      <c r="AU14" s="195">
        <v>2</v>
      </c>
      <c r="AV14" s="195">
        <v>0</v>
      </c>
      <c r="AW14" s="182">
        <v>1</v>
      </c>
      <c r="AX14" s="182">
        <v>0</v>
      </c>
      <c r="AY14" s="182">
        <v>0</v>
      </c>
      <c r="AZ14" s="182">
        <v>1</v>
      </c>
      <c r="BA14" s="182">
        <v>0</v>
      </c>
      <c r="BB14" s="182">
        <v>0</v>
      </c>
      <c r="BC14" s="182">
        <v>0</v>
      </c>
      <c r="BD14" s="182">
        <v>0</v>
      </c>
      <c r="BE14" s="182">
        <v>0</v>
      </c>
      <c r="BF14" s="182">
        <f t="shared" si="3"/>
        <v>3</v>
      </c>
      <c r="BG14" s="182">
        <v>0</v>
      </c>
      <c r="BH14" s="182">
        <v>0</v>
      </c>
      <c r="BI14" s="182">
        <v>1</v>
      </c>
      <c r="BJ14" s="182">
        <v>0</v>
      </c>
      <c r="BK14" s="182">
        <v>0</v>
      </c>
      <c r="BL14" s="182">
        <v>0</v>
      </c>
      <c r="BM14" s="182">
        <v>0</v>
      </c>
      <c r="BN14" s="182">
        <v>0</v>
      </c>
      <c r="BO14" s="182">
        <v>0</v>
      </c>
      <c r="BP14" s="182">
        <v>0</v>
      </c>
      <c r="BQ14" s="182">
        <v>0</v>
      </c>
      <c r="BR14" s="182">
        <v>0</v>
      </c>
      <c r="BS14" s="182">
        <v>0</v>
      </c>
      <c r="BT14" s="182">
        <v>0</v>
      </c>
      <c r="BU14" s="114"/>
      <c r="BV14" s="114"/>
      <c r="BW14" s="114"/>
      <c r="BX14" s="114"/>
      <c r="BY14" s="114"/>
      <c r="BZ14" s="114"/>
      <c r="CA14" s="114"/>
      <c r="CB14" s="114"/>
      <c r="CC14" s="114"/>
      <c r="CD14" s="114"/>
      <c r="CE14" s="114"/>
      <c r="CF14" s="114"/>
    </row>
    <row r="15" spans="1:84" s="101" customFormat="1">
      <c r="A15" s="162" t="s">
        <v>84</v>
      </c>
      <c r="B15" s="160" t="s">
        <v>808</v>
      </c>
      <c r="C15" s="162" t="s">
        <v>801</v>
      </c>
      <c r="D15" s="162" t="s">
        <v>171</v>
      </c>
      <c r="E15" s="162"/>
      <c r="F15" s="189">
        <v>1</v>
      </c>
      <c r="G15" s="189" t="s">
        <v>1029</v>
      </c>
      <c r="H15" s="189" t="s">
        <v>1052</v>
      </c>
      <c r="I15" s="182">
        <v>2007</v>
      </c>
      <c r="J15" s="182">
        <v>1</v>
      </c>
      <c r="K15" s="182">
        <v>1</v>
      </c>
      <c r="L15" s="182">
        <v>1</v>
      </c>
      <c r="M15" s="182">
        <v>0</v>
      </c>
      <c r="N15" s="182">
        <v>2</v>
      </c>
      <c r="O15" s="182">
        <v>0</v>
      </c>
      <c r="P15" s="182">
        <v>1</v>
      </c>
      <c r="Q15" s="182">
        <v>0</v>
      </c>
      <c r="R15" s="182">
        <v>2</v>
      </c>
      <c r="S15" s="182">
        <v>0</v>
      </c>
      <c r="T15" s="182">
        <v>1</v>
      </c>
      <c r="U15" s="182">
        <v>0</v>
      </c>
      <c r="V15" s="182">
        <v>1</v>
      </c>
      <c r="W15" s="182">
        <v>1</v>
      </c>
      <c r="X15" s="182">
        <v>1</v>
      </c>
      <c r="Y15" s="182">
        <v>0</v>
      </c>
      <c r="Z15" s="182">
        <v>0</v>
      </c>
      <c r="AA15" s="190" t="s">
        <v>546</v>
      </c>
      <c r="AB15" s="190" t="s">
        <v>1448</v>
      </c>
      <c r="AC15" s="190" t="s">
        <v>1448</v>
      </c>
      <c r="AD15" s="190">
        <v>1</v>
      </c>
      <c r="AE15" s="195" t="s">
        <v>546</v>
      </c>
      <c r="AF15" s="195">
        <v>12500</v>
      </c>
      <c r="AG15" s="195">
        <v>12500</v>
      </c>
      <c r="AH15" s="196">
        <v>16029.739</v>
      </c>
      <c r="AI15" s="196">
        <v>15373.066999999999</v>
      </c>
      <c r="AJ15" s="190" t="s">
        <v>546</v>
      </c>
      <c r="AK15" s="194">
        <f t="shared" si="1"/>
        <v>77.980059438272832</v>
      </c>
      <c r="AL15" s="194">
        <f t="shared" si="2"/>
        <v>81.311035722409855</v>
      </c>
      <c r="AM15" s="194" t="s">
        <v>546</v>
      </c>
      <c r="AN15" s="195">
        <v>12500</v>
      </c>
      <c r="AO15" s="195">
        <v>12500</v>
      </c>
      <c r="AP15" s="195" t="s">
        <v>546</v>
      </c>
      <c r="AQ15" s="182">
        <v>0</v>
      </c>
      <c r="AR15" s="182">
        <v>1</v>
      </c>
      <c r="AS15" s="182">
        <v>1</v>
      </c>
      <c r="AT15" s="195">
        <v>0</v>
      </c>
      <c r="AU15" s="195">
        <v>2</v>
      </c>
      <c r="AV15" s="195">
        <v>0</v>
      </c>
      <c r="AW15" s="182">
        <v>1</v>
      </c>
      <c r="AX15" s="182">
        <v>0</v>
      </c>
      <c r="AY15" s="182">
        <v>1</v>
      </c>
      <c r="AZ15" s="182">
        <v>0</v>
      </c>
      <c r="BA15" s="182">
        <v>1</v>
      </c>
      <c r="BB15" s="182">
        <v>0</v>
      </c>
      <c r="BC15" s="182">
        <v>0</v>
      </c>
      <c r="BD15" s="182">
        <v>0</v>
      </c>
      <c r="BE15" s="182">
        <v>0</v>
      </c>
      <c r="BF15" s="182">
        <f t="shared" si="3"/>
        <v>2</v>
      </c>
      <c r="BG15" s="182">
        <v>0</v>
      </c>
      <c r="BH15" s="182">
        <v>1</v>
      </c>
      <c r="BI15" s="182">
        <v>0</v>
      </c>
      <c r="BJ15" s="182">
        <v>0</v>
      </c>
      <c r="BK15" s="182">
        <v>0</v>
      </c>
      <c r="BL15" s="182">
        <v>1</v>
      </c>
      <c r="BM15" s="182">
        <v>0</v>
      </c>
      <c r="BN15" s="182">
        <v>0</v>
      </c>
      <c r="BO15" s="182">
        <v>0</v>
      </c>
      <c r="BP15" s="182">
        <v>0</v>
      </c>
      <c r="BQ15" s="182">
        <v>0</v>
      </c>
      <c r="BR15" s="182">
        <v>0</v>
      </c>
      <c r="BS15" s="182">
        <v>0</v>
      </c>
      <c r="BT15" s="182">
        <v>0</v>
      </c>
      <c r="BU15" s="114"/>
      <c r="BV15" s="114"/>
      <c r="BW15" s="114"/>
      <c r="BX15" s="114"/>
      <c r="BY15" s="114"/>
      <c r="BZ15" s="114"/>
      <c r="CA15" s="114"/>
      <c r="CB15" s="114"/>
      <c r="CC15" s="114"/>
      <c r="CD15" s="114"/>
      <c r="CE15" s="114"/>
      <c r="CF15" s="114"/>
    </row>
    <row r="16" spans="1:84" s="101" customFormat="1">
      <c r="A16" s="162" t="s">
        <v>8</v>
      </c>
      <c r="B16" s="160" t="s">
        <v>809</v>
      </c>
      <c r="C16" s="162" t="s">
        <v>790</v>
      </c>
      <c r="D16" s="162" t="s">
        <v>169</v>
      </c>
      <c r="E16" s="162" t="s">
        <v>791</v>
      </c>
      <c r="F16" s="189">
        <v>1</v>
      </c>
      <c r="G16" s="189" t="s">
        <v>1038</v>
      </c>
      <c r="H16" s="189" t="s">
        <v>1053</v>
      </c>
      <c r="I16" s="182">
        <v>1996</v>
      </c>
      <c r="J16" s="182">
        <v>1</v>
      </c>
      <c r="K16" s="182">
        <v>1</v>
      </c>
      <c r="L16" s="182">
        <v>1</v>
      </c>
      <c r="M16" s="182">
        <v>0</v>
      </c>
      <c r="N16" s="182">
        <v>1</v>
      </c>
      <c r="O16" s="182">
        <v>1</v>
      </c>
      <c r="P16" s="182">
        <v>0</v>
      </c>
      <c r="Q16" s="182">
        <v>0</v>
      </c>
      <c r="R16" s="182">
        <v>2</v>
      </c>
      <c r="S16" s="182">
        <v>0</v>
      </c>
      <c r="T16" s="182">
        <v>1</v>
      </c>
      <c r="U16" s="182">
        <v>0</v>
      </c>
      <c r="V16" s="182">
        <v>1</v>
      </c>
      <c r="W16" s="182">
        <v>1</v>
      </c>
      <c r="X16" s="182">
        <v>0</v>
      </c>
      <c r="Y16" s="182">
        <v>1</v>
      </c>
      <c r="Z16" s="182">
        <v>0</v>
      </c>
      <c r="AA16" s="190" t="s">
        <v>1364</v>
      </c>
      <c r="AB16" s="190" t="s">
        <v>1363</v>
      </c>
      <c r="AC16" s="190" t="s">
        <v>1363</v>
      </c>
      <c r="AD16" s="190">
        <v>0.72553145178843503</v>
      </c>
      <c r="AE16" s="195">
        <v>1000</v>
      </c>
      <c r="AF16" s="195">
        <v>6667</v>
      </c>
      <c r="AG16" s="195">
        <v>6891.5</v>
      </c>
      <c r="AH16" s="196">
        <v>5812.73</v>
      </c>
      <c r="AI16" s="196">
        <v>7577.0829999999996</v>
      </c>
      <c r="AJ16" s="190">
        <v>55</v>
      </c>
      <c r="AK16" s="194">
        <f t="shared" si="1"/>
        <v>114.6965367391914</v>
      </c>
      <c r="AL16" s="194">
        <f t="shared" si="2"/>
        <v>90.951887421584274</v>
      </c>
      <c r="AM16" s="194">
        <v>1000</v>
      </c>
      <c r="AN16" s="195" t="s">
        <v>271</v>
      </c>
      <c r="AO16" s="195" t="s">
        <v>271</v>
      </c>
      <c r="AP16" s="195">
        <v>0</v>
      </c>
      <c r="AQ16" s="182">
        <v>0</v>
      </c>
      <c r="AR16" s="182">
        <v>1</v>
      </c>
      <c r="AS16" s="182">
        <v>1</v>
      </c>
      <c r="AT16" s="195">
        <v>0</v>
      </c>
      <c r="AU16" s="195">
        <v>3</v>
      </c>
      <c r="AV16" s="195">
        <v>0</v>
      </c>
      <c r="AW16" s="195">
        <v>0</v>
      </c>
      <c r="AX16" s="182">
        <v>1</v>
      </c>
      <c r="AY16" s="182">
        <v>1</v>
      </c>
      <c r="AZ16" s="195">
        <v>0</v>
      </c>
      <c r="BA16" s="182">
        <v>1</v>
      </c>
      <c r="BB16" s="182">
        <v>0</v>
      </c>
      <c r="BC16" s="182">
        <v>0</v>
      </c>
      <c r="BD16" s="182">
        <v>0</v>
      </c>
      <c r="BE16" s="182">
        <v>0</v>
      </c>
      <c r="BF16" s="182">
        <f t="shared" si="3"/>
        <v>3</v>
      </c>
      <c r="BG16" s="182">
        <v>0</v>
      </c>
      <c r="BH16" s="182">
        <v>0</v>
      </c>
      <c r="BI16" s="182">
        <v>1</v>
      </c>
      <c r="BJ16" s="182">
        <v>0</v>
      </c>
      <c r="BK16" s="182">
        <v>0</v>
      </c>
      <c r="BL16" s="182">
        <v>0</v>
      </c>
      <c r="BM16" s="182">
        <v>0</v>
      </c>
      <c r="BN16" s="182">
        <v>1</v>
      </c>
      <c r="BO16" s="182">
        <v>0</v>
      </c>
      <c r="BP16" s="182">
        <v>0</v>
      </c>
      <c r="BQ16" s="182">
        <v>1</v>
      </c>
      <c r="BR16" s="182">
        <v>0</v>
      </c>
      <c r="BS16" s="182">
        <v>0</v>
      </c>
      <c r="BT16" s="182">
        <v>0</v>
      </c>
      <c r="BU16" s="114"/>
      <c r="BV16" s="114"/>
      <c r="BW16" s="114"/>
      <c r="BX16" s="114"/>
      <c r="BY16" s="114"/>
      <c r="BZ16" s="114"/>
      <c r="CA16" s="114"/>
      <c r="CB16" s="114"/>
      <c r="CC16" s="114"/>
      <c r="CD16" s="114"/>
      <c r="CE16" s="114"/>
      <c r="CF16" s="114"/>
    </row>
    <row r="17" spans="1:84" s="101" customFormat="1">
      <c r="A17" s="162" t="s">
        <v>9</v>
      </c>
      <c r="B17" s="160" t="s">
        <v>810</v>
      </c>
      <c r="C17" s="162" t="s">
        <v>801</v>
      </c>
      <c r="D17" s="162" t="s">
        <v>169</v>
      </c>
      <c r="E17" s="162"/>
      <c r="F17" s="189">
        <v>1</v>
      </c>
      <c r="G17" s="189" t="s">
        <v>1030</v>
      </c>
      <c r="H17" s="189" t="s">
        <v>1054</v>
      </c>
      <c r="I17" s="182">
        <v>1974</v>
      </c>
      <c r="J17" s="182">
        <v>1</v>
      </c>
      <c r="K17" s="182">
        <v>1</v>
      </c>
      <c r="L17" s="182">
        <v>1</v>
      </c>
      <c r="M17" s="182">
        <v>0</v>
      </c>
      <c r="N17" s="182">
        <v>3</v>
      </c>
      <c r="O17" s="182">
        <v>0</v>
      </c>
      <c r="P17" s="182">
        <v>0</v>
      </c>
      <c r="Q17" s="182">
        <v>1</v>
      </c>
      <c r="R17" s="182">
        <v>2</v>
      </c>
      <c r="S17" s="182">
        <v>0</v>
      </c>
      <c r="T17" s="182">
        <v>1</v>
      </c>
      <c r="U17" s="182">
        <v>0</v>
      </c>
      <c r="V17" s="182">
        <v>1</v>
      </c>
      <c r="W17" s="182">
        <v>1</v>
      </c>
      <c r="X17" s="182">
        <v>1</v>
      </c>
      <c r="Y17" s="182">
        <v>1</v>
      </c>
      <c r="Z17" s="182">
        <v>0</v>
      </c>
      <c r="AA17" s="190" t="s">
        <v>211</v>
      </c>
      <c r="AB17" s="190" t="s">
        <v>212</v>
      </c>
      <c r="AC17" s="190" t="s">
        <v>212</v>
      </c>
      <c r="AD17" s="190">
        <v>0.72553145178843503</v>
      </c>
      <c r="AE17" s="195">
        <v>22727</v>
      </c>
      <c r="AF17" s="195">
        <v>133333</v>
      </c>
      <c r="AG17" s="195">
        <v>137830</v>
      </c>
      <c r="AH17" s="196">
        <v>43545.517</v>
      </c>
      <c r="AI17" s="196">
        <v>45383.999000000003</v>
      </c>
      <c r="AJ17" s="190">
        <v>76</v>
      </c>
      <c r="AK17" s="194">
        <f t="shared" si="1"/>
        <v>306.19225395808252</v>
      </c>
      <c r="AL17" s="194">
        <f t="shared" si="2"/>
        <v>303.69734496072061</v>
      </c>
      <c r="AM17" s="194">
        <v>22727</v>
      </c>
      <c r="AN17" s="195">
        <v>133333</v>
      </c>
      <c r="AO17" s="195">
        <v>137830</v>
      </c>
      <c r="AP17" s="195">
        <v>0</v>
      </c>
      <c r="AQ17" s="182">
        <v>0</v>
      </c>
      <c r="AR17" s="182">
        <v>1</v>
      </c>
      <c r="AS17" s="182">
        <v>1</v>
      </c>
      <c r="AT17" s="195">
        <v>0</v>
      </c>
      <c r="AU17" s="195">
        <v>2</v>
      </c>
      <c r="AV17" s="195">
        <v>0</v>
      </c>
      <c r="AW17" s="182">
        <v>1</v>
      </c>
      <c r="AX17" s="182">
        <v>0</v>
      </c>
      <c r="AY17" s="182">
        <v>1</v>
      </c>
      <c r="AZ17" s="182">
        <v>0</v>
      </c>
      <c r="BA17" s="182">
        <v>0</v>
      </c>
      <c r="BB17" s="182">
        <v>1</v>
      </c>
      <c r="BC17" s="182">
        <v>0</v>
      </c>
      <c r="BD17" s="182">
        <v>0</v>
      </c>
      <c r="BE17" s="182">
        <v>0</v>
      </c>
      <c r="BF17" s="182">
        <f t="shared" si="3"/>
        <v>2</v>
      </c>
      <c r="BG17" s="182">
        <v>0</v>
      </c>
      <c r="BH17" s="182">
        <v>1</v>
      </c>
      <c r="BI17" s="182">
        <v>0</v>
      </c>
      <c r="BJ17" s="182">
        <v>0</v>
      </c>
      <c r="BK17" s="182">
        <v>1</v>
      </c>
      <c r="BL17" s="182">
        <v>0</v>
      </c>
      <c r="BM17" s="182">
        <v>1</v>
      </c>
      <c r="BN17" s="182">
        <v>0</v>
      </c>
      <c r="BO17" s="182">
        <v>0</v>
      </c>
      <c r="BP17" s="182">
        <v>0</v>
      </c>
      <c r="BQ17" s="182">
        <v>0</v>
      </c>
      <c r="BR17" s="182">
        <v>1</v>
      </c>
      <c r="BS17" s="182">
        <v>1</v>
      </c>
      <c r="BT17" s="182">
        <v>1</v>
      </c>
      <c r="BU17" s="114"/>
      <c r="BV17" s="114"/>
      <c r="BW17" s="114"/>
      <c r="BX17" s="114"/>
      <c r="BY17" s="114"/>
      <c r="BZ17" s="114"/>
      <c r="CA17" s="114"/>
      <c r="CB17" s="114"/>
      <c r="CC17" s="114"/>
      <c r="CD17" s="114"/>
      <c r="CE17" s="114"/>
      <c r="CF17" s="114"/>
    </row>
    <row r="18" spans="1:84" s="101" customFormat="1">
      <c r="A18" s="162" t="s">
        <v>97</v>
      </c>
      <c r="B18" s="160" t="s">
        <v>811</v>
      </c>
      <c r="C18" s="162" t="s">
        <v>795</v>
      </c>
      <c r="D18" s="162" t="s">
        <v>171</v>
      </c>
      <c r="E18" s="162" t="s">
        <v>798</v>
      </c>
      <c r="F18" s="189">
        <v>0</v>
      </c>
      <c r="G18" s="189"/>
      <c r="H18" s="189"/>
      <c r="I18" s="182"/>
      <c r="J18" s="182"/>
      <c r="K18" s="182" t="s">
        <v>1565</v>
      </c>
      <c r="L18" s="182"/>
      <c r="M18" s="182"/>
      <c r="N18" s="182"/>
      <c r="O18" s="182"/>
      <c r="P18" s="182"/>
      <c r="Q18" s="182"/>
      <c r="R18" s="182" t="s">
        <v>1565</v>
      </c>
      <c r="S18" s="182"/>
      <c r="T18" s="182"/>
      <c r="U18" s="182"/>
      <c r="V18" s="182"/>
      <c r="W18" s="182"/>
      <c r="X18" s="182"/>
      <c r="Y18" s="182"/>
      <c r="Z18" s="182"/>
      <c r="AA18" s="191"/>
      <c r="AB18" s="191"/>
      <c r="AC18" s="191"/>
      <c r="AD18" s="191"/>
      <c r="AE18" s="192"/>
      <c r="AF18" s="192"/>
      <c r="AG18" s="192"/>
      <c r="AH18" s="196">
        <v>4218.2870000000003</v>
      </c>
      <c r="AI18" s="196">
        <v>4601.9549999999999</v>
      </c>
      <c r="AJ18" s="191"/>
      <c r="AK18" s="194"/>
      <c r="AL18" s="192"/>
      <c r="AM18" s="192"/>
      <c r="AN18" s="192"/>
      <c r="AO18" s="192"/>
      <c r="AP18" s="192"/>
      <c r="AQ18" s="114"/>
      <c r="AR18" s="182" t="s">
        <v>1565</v>
      </c>
      <c r="AS18" s="114"/>
      <c r="AT18" s="114"/>
      <c r="AU18" s="195" t="s">
        <v>1565</v>
      </c>
      <c r="AV18" s="114"/>
      <c r="AW18" s="114"/>
      <c r="AX18" s="114"/>
      <c r="AY18" s="114"/>
      <c r="AZ18" s="114"/>
      <c r="BA18" s="114"/>
      <c r="BB18" s="114"/>
      <c r="BC18" s="114"/>
      <c r="BD18" s="114"/>
      <c r="BE18" s="114"/>
      <c r="BF18" s="182" t="s">
        <v>1565</v>
      </c>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row>
    <row r="19" spans="1:84" s="101" customFormat="1">
      <c r="A19" s="162" t="s">
        <v>133</v>
      </c>
      <c r="B19" s="160" t="s">
        <v>812</v>
      </c>
      <c r="C19" s="162" t="s">
        <v>787</v>
      </c>
      <c r="D19" s="162" t="s">
        <v>167</v>
      </c>
      <c r="E19" s="162" t="s">
        <v>796</v>
      </c>
      <c r="F19" s="189">
        <v>0</v>
      </c>
      <c r="G19" s="189"/>
      <c r="H19" s="189"/>
      <c r="I19" s="182"/>
      <c r="J19" s="182"/>
      <c r="K19" s="182" t="s">
        <v>1565</v>
      </c>
      <c r="L19" s="182"/>
      <c r="M19" s="182"/>
      <c r="N19" s="182"/>
      <c r="O19" s="182"/>
      <c r="P19" s="182"/>
      <c r="Q19" s="182"/>
      <c r="R19" s="182" t="s">
        <v>1565</v>
      </c>
      <c r="S19" s="182"/>
      <c r="T19" s="182"/>
      <c r="U19" s="182"/>
      <c r="V19" s="182"/>
      <c r="W19" s="182"/>
      <c r="X19" s="182"/>
      <c r="Y19" s="182"/>
      <c r="Z19" s="182"/>
      <c r="AA19" s="191"/>
      <c r="AB19" s="191"/>
      <c r="AC19" s="191"/>
      <c r="AD19" s="191"/>
      <c r="AE19" s="192"/>
      <c r="AF19" s="192"/>
      <c r="AG19" s="192"/>
      <c r="AH19" s="193">
        <v>690.86900000000003</v>
      </c>
      <c r="AI19" s="193">
        <v>805.125</v>
      </c>
      <c r="AJ19" s="191"/>
      <c r="AK19" s="194"/>
      <c r="AL19" s="192"/>
      <c r="AM19" s="192"/>
      <c r="AN19" s="192"/>
      <c r="AO19" s="192"/>
      <c r="AP19" s="192"/>
      <c r="AQ19" s="114"/>
      <c r="AR19" s="182" t="s">
        <v>1565</v>
      </c>
      <c r="AS19" s="114"/>
      <c r="AT19" s="114"/>
      <c r="AU19" s="195" t="s">
        <v>1565</v>
      </c>
      <c r="AV19" s="114"/>
      <c r="AW19" s="114"/>
      <c r="AX19" s="114"/>
      <c r="AY19" s="114"/>
      <c r="AZ19" s="114"/>
      <c r="BA19" s="114"/>
      <c r="BB19" s="114"/>
      <c r="BC19" s="114"/>
      <c r="BD19" s="114"/>
      <c r="BE19" s="114"/>
      <c r="BF19" s="182" t="s">
        <v>1565</v>
      </c>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row>
    <row r="20" spans="1:84" s="101" customFormat="1">
      <c r="A20" s="162" t="s">
        <v>98</v>
      </c>
      <c r="B20" s="160" t="s">
        <v>813</v>
      </c>
      <c r="C20" s="162" t="s">
        <v>795</v>
      </c>
      <c r="D20" s="162" t="s">
        <v>168</v>
      </c>
      <c r="E20" s="162" t="s">
        <v>788</v>
      </c>
      <c r="F20" s="189">
        <v>0</v>
      </c>
      <c r="G20" s="189"/>
      <c r="H20" s="189"/>
      <c r="I20" s="182"/>
      <c r="J20" s="182"/>
      <c r="K20" s="182" t="s">
        <v>1565</v>
      </c>
      <c r="L20" s="182"/>
      <c r="M20" s="182"/>
      <c r="N20" s="182"/>
      <c r="O20" s="182"/>
      <c r="P20" s="182"/>
      <c r="Q20" s="182"/>
      <c r="R20" s="182" t="s">
        <v>1565</v>
      </c>
      <c r="S20" s="182"/>
      <c r="T20" s="182"/>
      <c r="U20" s="182"/>
      <c r="V20" s="182"/>
      <c r="W20" s="182"/>
      <c r="X20" s="182"/>
      <c r="Y20" s="182"/>
      <c r="Z20" s="182"/>
      <c r="AA20" s="191"/>
      <c r="AB20" s="191"/>
      <c r="AC20" s="191"/>
      <c r="AD20" s="191"/>
      <c r="AE20" s="192"/>
      <c r="AF20" s="192"/>
      <c r="AG20" s="192"/>
      <c r="AH20" s="196">
        <v>1902.962</v>
      </c>
      <c r="AI20" s="196">
        <v>2665.1410000000001</v>
      </c>
      <c r="AJ20" s="191"/>
      <c r="AK20" s="194"/>
      <c r="AL20" s="192"/>
      <c r="AM20" s="192"/>
      <c r="AN20" s="192"/>
      <c r="AO20" s="192"/>
      <c r="AP20" s="192"/>
      <c r="AQ20" s="114"/>
      <c r="AR20" s="182" t="s">
        <v>1565</v>
      </c>
      <c r="AS20" s="114"/>
      <c r="AT20" s="114"/>
      <c r="AU20" s="195" t="s">
        <v>1565</v>
      </c>
      <c r="AV20" s="114"/>
      <c r="AW20" s="114"/>
      <c r="AX20" s="114"/>
      <c r="AY20" s="114"/>
      <c r="AZ20" s="114"/>
      <c r="BA20" s="114"/>
      <c r="BB20" s="114"/>
      <c r="BC20" s="114"/>
      <c r="BD20" s="114"/>
      <c r="BE20" s="114"/>
      <c r="BF20" s="182" t="s">
        <v>1565</v>
      </c>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row>
    <row r="21" spans="1:84" s="101" customFormat="1">
      <c r="A21" s="162" t="s">
        <v>814</v>
      </c>
      <c r="B21" s="160" t="s">
        <v>815</v>
      </c>
      <c r="C21" s="162" t="s">
        <v>795</v>
      </c>
      <c r="D21" s="162" t="s">
        <v>171</v>
      </c>
      <c r="E21" s="162" t="s">
        <v>798</v>
      </c>
      <c r="F21" s="189">
        <v>0</v>
      </c>
      <c r="G21" s="189"/>
      <c r="H21" s="189"/>
      <c r="I21" s="182"/>
      <c r="J21" s="182"/>
      <c r="K21" s="182" t="s">
        <v>1565</v>
      </c>
      <c r="L21" s="182"/>
      <c r="M21" s="182"/>
      <c r="N21" s="182"/>
      <c r="O21" s="182"/>
      <c r="P21" s="182"/>
      <c r="Q21" s="182"/>
      <c r="R21" s="182" t="s">
        <v>1565</v>
      </c>
      <c r="S21" s="182"/>
      <c r="T21" s="182"/>
      <c r="U21" s="182"/>
      <c r="V21" s="182"/>
      <c r="W21" s="182"/>
      <c r="X21" s="182"/>
      <c r="Y21" s="182"/>
      <c r="Z21" s="182"/>
      <c r="AA21" s="191"/>
      <c r="AB21" s="191"/>
      <c r="AC21" s="191"/>
      <c r="AD21" s="191"/>
      <c r="AE21" s="192"/>
      <c r="AF21" s="192"/>
      <c r="AG21" s="192"/>
      <c r="AH21" s="196">
        <v>1897.729</v>
      </c>
      <c r="AI21" s="196">
        <v>2700.2820000000002</v>
      </c>
      <c r="AJ21" s="191"/>
      <c r="AK21" s="194"/>
      <c r="AL21" s="192"/>
      <c r="AM21" s="192"/>
      <c r="AN21" s="192"/>
      <c r="AO21" s="192"/>
      <c r="AP21" s="192"/>
      <c r="AQ21" s="114"/>
      <c r="AR21" s="182" t="s">
        <v>1565</v>
      </c>
      <c r="AS21" s="114"/>
      <c r="AT21" s="114"/>
      <c r="AU21" s="195" t="s">
        <v>1565</v>
      </c>
      <c r="AV21" s="114"/>
      <c r="AW21" s="114"/>
      <c r="AX21" s="114"/>
      <c r="AY21" s="114"/>
      <c r="AZ21" s="114"/>
      <c r="BA21" s="114"/>
      <c r="BB21" s="114"/>
      <c r="BC21" s="114"/>
      <c r="BD21" s="114"/>
      <c r="BE21" s="114"/>
      <c r="BF21" s="182" t="s">
        <v>1565</v>
      </c>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row>
    <row r="22" spans="1:84" s="101" customFormat="1">
      <c r="A22" s="162" t="s">
        <v>816</v>
      </c>
      <c r="B22" s="160" t="s">
        <v>817</v>
      </c>
      <c r="C22" s="162" t="s">
        <v>790</v>
      </c>
      <c r="D22" s="162" t="s">
        <v>169</v>
      </c>
      <c r="E22" s="162" t="s">
        <v>791</v>
      </c>
      <c r="F22" s="189">
        <v>1</v>
      </c>
      <c r="G22" s="189" t="s">
        <v>1031</v>
      </c>
      <c r="H22" s="189" t="s">
        <v>1055</v>
      </c>
      <c r="I22" s="182">
        <v>2002</v>
      </c>
      <c r="J22" s="182">
        <v>1</v>
      </c>
      <c r="K22" s="182">
        <v>1</v>
      </c>
      <c r="L22" s="182">
        <v>1</v>
      </c>
      <c r="M22" s="182">
        <v>0</v>
      </c>
      <c r="N22" s="182">
        <v>2</v>
      </c>
      <c r="O22" s="182">
        <v>0</v>
      </c>
      <c r="P22" s="182">
        <v>1</v>
      </c>
      <c r="Q22" s="182">
        <v>0</v>
      </c>
      <c r="R22" s="182">
        <v>2</v>
      </c>
      <c r="S22" s="182">
        <v>0</v>
      </c>
      <c r="T22" s="182">
        <v>1</v>
      </c>
      <c r="U22" s="182">
        <v>0</v>
      </c>
      <c r="V22" s="182">
        <v>1</v>
      </c>
      <c r="W22" s="182">
        <v>1</v>
      </c>
      <c r="X22" s="182">
        <v>1</v>
      </c>
      <c r="Y22" s="182">
        <v>1</v>
      </c>
      <c r="Z22" s="182">
        <v>0</v>
      </c>
      <c r="AA22" s="190" t="s">
        <v>216</v>
      </c>
      <c r="AB22" s="190" t="s">
        <v>217</v>
      </c>
      <c r="AC22" s="190" t="s">
        <v>217</v>
      </c>
      <c r="AD22" s="190">
        <v>1.417</v>
      </c>
      <c r="AE22" s="195">
        <v>2890</v>
      </c>
      <c r="AF22" s="195">
        <v>23649</v>
      </c>
      <c r="AG22" s="195">
        <v>24700.070571630204</v>
      </c>
      <c r="AH22" s="196">
        <v>4323.0820000000003</v>
      </c>
      <c r="AI22" s="196">
        <v>4597.723</v>
      </c>
      <c r="AJ22" s="190">
        <v>131</v>
      </c>
      <c r="AK22" s="194">
        <f>100*AF22/AH22</f>
        <v>547.04028283525497</v>
      </c>
      <c r="AL22" s="194">
        <f>100*AG22/AI22</f>
        <v>537.22398177598359</v>
      </c>
      <c r="AM22" s="194">
        <v>2890</v>
      </c>
      <c r="AN22" s="195">
        <v>23649</v>
      </c>
      <c r="AO22" s="195">
        <v>24700.070571630204</v>
      </c>
      <c r="AP22" s="195">
        <v>0</v>
      </c>
      <c r="AQ22" s="182">
        <v>0</v>
      </c>
      <c r="AR22" s="182">
        <v>1</v>
      </c>
      <c r="AS22" s="182">
        <v>1</v>
      </c>
      <c r="AT22" s="195">
        <v>0</v>
      </c>
      <c r="AU22" s="195">
        <v>2</v>
      </c>
      <c r="AV22" s="195">
        <v>0</v>
      </c>
      <c r="AW22" s="182">
        <v>1</v>
      </c>
      <c r="AX22" s="182">
        <v>0</v>
      </c>
      <c r="AY22" s="182">
        <v>0</v>
      </c>
      <c r="AZ22" s="182">
        <v>0</v>
      </c>
      <c r="BA22" s="182">
        <v>0</v>
      </c>
      <c r="BB22" s="182">
        <v>1</v>
      </c>
      <c r="BC22" s="182">
        <v>0</v>
      </c>
      <c r="BD22" s="182">
        <v>0</v>
      </c>
      <c r="BE22" s="182">
        <v>0</v>
      </c>
      <c r="BF22" s="182">
        <f>IF(BG22=1,1,IF(BH22=1,2,3))</f>
        <v>2</v>
      </c>
      <c r="BG22" s="182">
        <v>0</v>
      </c>
      <c r="BH22" s="182">
        <v>1</v>
      </c>
      <c r="BI22" s="182">
        <v>0</v>
      </c>
      <c r="BJ22" s="182">
        <v>0</v>
      </c>
      <c r="BK22" s="182">
        <v>0</v>
      </c>
      <c r="BL22" s="182">
        <v>0</v>
      </c>
      <c r="BM22" s="182">
        <v>1</v>
      </c>
      <c r="BN22" s="182">
        <v>0</v>
      </c>
      <c r="BO22" s="182">
        <v>0</v>
      </c>
      <c r="BP22" s="182">
        <v>0</v>
      </c>
      <c r="BQ22" s="182">
        <v>0</v>
      </c>
      <c r="BR22" s="182">
        <v>0</v>
      </c>
      <c r="BS22" s="182">
        <v>0</v>
      </c>
      <c r="BT22" s="182">
        <v>0</v>
      </c>
      <c r="BU22" s="114"/>
      <c r="BV22" s="114"/>
      <c r="BW22" s="114"/>
      <c r="BX22" s="114"/>
      <c r="BY22" s="114"/>
      <c r="BZ22" s="114"/>
      <c r="CA22" s="114"/>
      <c r="CB22" s="114"/>
      <c r="CC22" s="114"/>
      <c r="CD22" s="114"/>
      <c r="CE22" s="114"/>
      <c r="CF22" s="114"/>
    </row>
    <row r="23" spans="1:84" s="101" customFormat="1" ht="15" customHeight="1">
      <c r="A23" s="162" t="s">
        <v>99</v>
      </c>
      <c r="B23" s="160" t="s">
        <v>818</v>
      </c>
      <c r="C23" s="162" t="s">
        <v>790</v>
      </c>
      <c r="D23" s="162" t="s">
        <v>167</v>
      </c>
      <c r="E23" s="162" t="s">
        <v>796</v>
      </c>
      <c r="F23" s="189">
        <v>0</v>
      </c>
      <c r="G23" s="189"/>
      <c r="H23" s="189"/>
      <c r="I23" s="182"/>
      <c r="J23" s="182"/>
      <c r="K23" s="182" t="s">
        <v>1565</v>
      </c>
      <c r="L23" s="182"/>
      <c r="M23" s="182"/>
      <c r="N23" s="182"/>
      <c r="O23" s="182"/>
      <c r="P23" s="182"/>
      <c r="Q23" s="182"/>
      <c r="R23" s="182" t="s">
        <v>1565</v>
      </c>
      <c r="S23" s="182"/>
      <c r="T23" s="182"/>
      <c r="U23" s="182"/>
      <c r="V23" s="182"/>
      <c r="W23" s="182"/>
      <c r="X23" s="182"/>
      <c r="Y23" s="182"/>
      <c r="Z23" s="182"/>
      <c r="AA23" s="191"/>
      <c r="AB23" s="191"/>
      <c r="AC23" s="191"/>
      <c r="AD23" s="191"/>
      <c r="AE23" s="192"/>
      <c r="AF23" s="192"/>
      <c r="AG23" s="192"/>
      <c r="AH23" s="196">
        <v>6853.67</v>
      </c>
      <c r="AI23" s="196">
        <v>7135.9189999999999</v>
      </c>
      <c r="AJ23" s="191"/>
      <c r="AK23" s="194"/>
      <c r="AL23" s="192"/>
      <c r="AM23" s="192"/>
      <c r="AN23" s="192"/>
      <c r="AO23" s="192"/>
      <c r="AP23" s="192"/>
      <c r="AQ23" s="114"/>
      <c r="AR23" s="182" t="s">
        <v>1565</v>
      </c>
      <c r="AS23" s="114"/>
      <c r="AT23" s="114"/>
      <c r="AU23" s="195" t="s">
        <v>1565</v>
      </c>
      <c r="AV23" s="114"/>
      <c r="AW23" s="114"/>
      <c r="AX23" s="114"/>
      <c r="AY23" s="114"/>
      <c r="AZ23" s="114"/>
      <c r="BA23" s="114"/>
      <c r="BB23" s="114"/>
      <c r="BC23" s="114"/>
      <c r="BD23" s="114"/>
      <c r="BE23" s="114"/>
      <c r="BF23" s="182" t="s">
        <v>1565</v>
      </c>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row>
    <row r="24" spans="1:84" s="101" customFormat="1">
      <c r="A24" s="162" t="s">
        <v>11</v>
      </c>
      <c r="B24" s="160" t="s">
        <v>819</v>
      </c>
      <c r="C24" s="162" t="s">
        <v>790</v>
      </c>
      <c r="D24" s="162" t="s">
        <v>171</v>
      </c>
      <c r="E24" s="162" t="s">
        <v>798</v>
      </c>
      <c r="F24" s="189">
        <v>1</v>
      </c>
      <c r="G24" s="189" t="s">
        <v>1032</v>
      </c>
      <c r="H24" s="189" t="s">
        <v>1056</v>
      </c>
      <c r="I24" s="182">
        <v>1995</v>
      </c>
      <c r="J24" s="182">
        <v>1</v>
      </c>
      <c r="K24" s="182">
        <v>1</v>
      </c>
      <c r="L24" s="182">
        <v>1</v>
      </c>
      <c r="M24" s="182">
        <v>0</v>
      </c>
      <c r="N24" s="182">
        <v>2</v>
      </c>
      <c r="O24" s="182">
        <v>0</v>
      </c>
      <c r="P24" s="182">
        <v>1</v>
      </c>
      <c r="Q24" s="182">
        <v>0</v>
      </c>
      <c r="R24" s="182">
        <v>2</v>
      </c>
      <c r="S24" s="182">
        <v>0</v>
      </c>
      <c r="T24" s="182">
        <v>1</v>
      </c>
      <c r="U24" s="182">
        <v>1</v>
      </c>
      <c r="V24" s="182">
        <v>1</v>
      </c>
      <c r="W24" s="182">
        <v>1</v>
      </c>
      <c r="X24" s="182">
        <v>0</v>
      </c>
      <c r="Y24" s="182">
        <v>0</v>
      </c>
      <c r="Z24" s="182">
        <v>0</v>
      </c>
      <c r="AA24" s="190" t="s">
        <v>250</v>
      </c>
      <c r="AB24" s="190" t="s">
        <v>251</v>
      </c>
      <c r="AC24" s="190" t="s">
        <v>1213</v>
      </c>
      <c r="AD24" s="190">
        <v>2.3538000000000001</v>
      </c>
      <c r="AE24" s="195">
        <v>6536</v>
      </c>
      <c r="AF24" s="195">
        <v>39773</v>
      </c>
      <c r="AG24" s="195">
        <v>106211.2328999915</v>
      </c>
      <c r="AH24" s="196">
        <v>11088.601000000001</v>
      </c>
      <c r="AI24" s="196">
        <v>11310.876</v>
      </c>
      <c r="AJ24" s="190">
        <v>215</v>
      </c>
      <c r="AK24" s="194">
        <f t="shared" ref="AK24:AL26" si="4">100*AF24/AH24</f>
        <v>358.68366081528228</v>
      </c>
      <c r="AL24" s="194">
        <f t="shared" si="4"/>
        <v>939.01863038717329</v>
      </c>
      <c r="AM24" s="194">
        <v>6536</v>
      </c>
      <c r="AN24" s="195">
        <v>39773</v>
      </c>
      <c r="AO24" s="195">
        <v>106211.2328999915</v>
      </c>
      <c r="AP24" s="195">
        <v>0</v>
      </c>
      <c r="AQ24" s="182">
        <v>0</v>
      </c>
      <c r="AR24" s="182">
        <v>1</v>
      </c>
      <c r="AS24" s="182">
        <v>1</v>
      </c>
      <c r="AT24" s="195">
        <v>0</v>
      </c>
      <c r="AU24" s="195">
        <v>2</v>
      </c>
      <c r="AV24" s="195">
        <v>0</v>
      </c>
      <c r="AW24" s="182">
        <v>1</v>
      </c>
      <c r="AX24" s="182">
        <v>0</v>
      </c>
      <c r="AY24" s="182">
        <v>0</v>
      </c>
      <c r="AZ24" s="182">
        <v>0</v>
      </c>
      <c r="BA24" s="182">
        <v>0</v>
      </c>
      <c r="BB24" s="182">
        <v>0</v>
      </c>
      <c r="BC24" s="182">
        <v>1</v>
      </c>
      <c r="BD24" s="182">
        <v>0</v>
      </c>
      <c r="BE24" s="182">
        <v>0</v>
      </c>
      <c r="BF24" s="182">
        <f>IF(BG24=1,1,IF(BH24=1,2,3))</f>
        <v>2</v>
      </c>
      <c r="BG24" s="182">
        <v>0</v>
      </c>
      <c r="BH24" s="182">
        <v>1</v>
      </c>
      <c r="BI24" s="182">
        <v>0</v>
      </c>
      <c r="BJ24" s="182">
        <v>0</v>
      </c>
      <c r="BK24" s="182">
        <v>0</v>
      </c>
      <c r="BL24" s="182">
        <v>0</v>
      </c>
      <c r="BM24" s="182">
        <v>1</v>
      </c>
      <c r="BN24" s="182">
        <v>0</v>
      </c>
      <c r="BO24" s="182">
        <v>0</v>
      </c>
      <c r="BP24" s="182">
        <v>0</v>
      </c>
      <c r="BQ24" s="182">
        <v>0</v>
      </c>
      <c r="BR24" s="182">
        <v>0</v>
      </c>
      <c r="BS24" s="182">
        <v>0</v>
      </c>
      <c r="BT24" s="182">
        <v>0</v>
      </c>
      <c r="BU24" s="114"/>
      <c r="BV24" s="114"/>
      <c r="BW24" s="114"/>
      <c r="BX24" s="114"/>
      <c r="BY24" s="114"/>
      <c r="BZ24" s="114"/>
      <c r="CA24" s="114"/>
      <c r="CB24" s="114"/>
      <c r="CC24" s="114"/>
      <c r="CD24" s="114"/>
      <c r="CE24" s="114"/>
      <c r="CF24" s="114"/>
    </row>
    <row r="25" spans="1:84" s="101" customFormat="1">
      <c r="A25" s="162" t="s">
        <v>423</v>
      </c>
      <c r="B25" s="160" t="s">
        <v>820</v>
      </c>
      <c r="C25" s="162" t="s">
        <v>801</v>
      </c>
      <c r="D25" s="162" t="s">
        <v>168</v>
      </c>
      <c r="E25" s="162"/>
      <c r="F25" s="189">
        <v>1</v>
      </c>
      <c r="G25" s="189" t="s">
        <v>1306</v>
      </c>
      <c r="H25" s="189" t="s">
        <v>1307</v>
      </c>
      <c r="I25" s="182">
        <v>2011</v>
      </c>
      <c r="J25" s="182">
        <v>1</v>
      </c>
      <c r="K25" s="182">
        <v>1</v>
      </c>
      <c r="L25" s="182">
        <v>1</v>
      </c>
      <c r="M25" s="182">
        <v>0</v>
      </c>
      <c r="N25" s="182">
        <v>1</v>
      </c>
      <c r="O25" s="182">
        <v>1</v>
      </c>
      <c r="P25" s="182">
        <v>0</v>
      </c>
      <c r="Q25" s="182">
        <v>0</v>
      </c>
      <c r="R25" s="182">
        <v>1</v>
      </c>
      <c r="S25" s="182">
        <v>1</v>
      </c>
      <c r="T25" s="182">
        <v>0</v>
      </c>
      <c r="U25" s="182">
        <v>0</v>
      </c>
      <c r="V25" s="182">
        <v>1</v>
      </c>
      <c r="W25" s="182">
        <v>1</v>
      </c>
      <c r="X25" s="182">
        <v>0</v>
      </c>
      <c r="Y25" s="182">
        <v>1</v>
      </c>
      <c r="Z25" s="182">
        <v>0</v>
      </c>
      <c r="AA25" s="190" t="s">
        <v>546</v>
      </c>
      <c r="AB25" s="190" t="s">
        <v>197</v>
      </c>
      <c r="AC25" s="190" t="s">
        <v>197</v>
      </c>
      <c r="AD25" s="190">
        <v>1.2693000000000001</v>
      </c>
      <c r="AE25" s="195" t="s">
        <v>546</v>
      </c>
      <c r="AF25" s="195">
        <v>36765</v>
      </c>
      <c r="AG25" s="195">
        <v>39391.79075080753</v>
      </c>
      <c r="AH25" s="196">
        <v>31981.871999999999</v>
      </c>
      <c r="AI25" s="196">
        <v>39942.523000000001</v>
      </c>
      <c r="AJ25" s="190" t="s">
        <v>546</v>
      </c>
      <c r="AK25" s="194">
        <f t="shared" si="4"/>
        <v>114.95574743091962</v>
      </c>
      <c r="AL25" s="194">
        <f t="shared" si="4"/>
        <v>98.621188127769315</v>
      </c>
      <c r="AM25" s="194" t="s">
        <v>546</v>
      </c>
      <c r="AN25" s="195">
        <v>36765</v>
      </c>
      <c r="AO25" s="195">
        <v>39391.79075080753</v>
      </c>
      <c r="AP25" s="195" t="s">
        <v>546</v>
      </c>
      <c r="AQ25" s="182">
        <v>0</v>
      </c>
      <c r="AR25" s="182">
        <v>1</v>
      </c>
      <c r="AS25" s="182">
        <v>1</v>
      </c>
      <c r="AT25" s="195">
        <v>0</v>
      </c>
      <c r="AU25" s="195">
        <v>2</v>
      </c>
      <c r="AV25" s="195">
        <v>0</v>
      </c>
      <c r="AW25" s="182">
        <v>1</v>
      </c>
      <c r="AX25" s="182">
        <v>0</v>
      </c>
      <c r="AY25" s="182">
        <v>1</v>
      </c>
      <c r="AZ25" s="182">
        <v>0</v>
      </c>
      <c r="BA25" s="182">
        <v>1</v>
      </c>
      <c r="BB25" s="182">
        <v>0</v>
      </c>
      <c r="BC25" s="182">
        <v>0</v>
      </c>
      <c r="BD25" s="182">
        <v>0</v>
      </c>
      <c r="BE25" s="182">
        <v>0</v>
      </c>
      <c r="BF25" s="182">
        <f>IF(BG25=1,1,IF(BH25=1,2,3))</f>
        <v>2</v>
      </c>
      <c r="BG25" s="182">
        <v>0</v>
      </c>
      <c r="BH25" s="182">
        <v>1</v>
      </c>
      <c r="BI25" s="182">
        <v>0</v>
      </c>
      <c r="BJ25" s="182">
        <v>0</v>
      </c>
      <c r="BK25" s="182">
        <v>0</v>
      </c>
      <c r="BL25" s="182">
        <v>1</v>
      </c>
      <c r="BM25" s="182">
        <v>0</v>
      </c>
      <c r="BN25" s="182">
        <v>0</v>
      </c>
      <c r="BO25" s="182">
        <v>0</v>
      </c>
      <c r="BP25" s="182">
        <v>0</v>
      </c>
      <c r="BQ25" s="182">
        <v>0</v>
      </c>
      <c r="BR25" s="182">
        <v>0</v>
      </c>
      <c r="BS25" s="182">
        <v>0</v>
      </c>
      <c r="BT25" s="182">
        <v>0</v>
      </c>
      <c r="BU25" s="114"/>
      <c r="BV25" s="114"/>
      <c r="BW25" s="114"/>
      <c r="BX25" s="114"/>
      <c r="BY25" s="114"/>
      <c r="BZ25" s="114"/>
      <c r="CA25" s="114"/>
      <c r="CB25" s="114"/>
      <c r="CC25" s="114"/>
      <c r="CD25" s="114"/>
      <c r="CE25" s="114"/>
      <c r="CF25" s="114"/>
    </row>
    <row r="26" spans="1:84" s="101" customFormat="1">
      <c r="A26" s="162" t="s">
        <v>12</v>
      </c>
      <c r="B26" s="160" t="s">
        <v>821</v>
      </c>
      <c r="C26" s="162" t="s">
        <v>790</v>
      </c>
      <c r="D26" s="162" t="s">
        <v>169</v>
      </c>
      <c r="E26" s="162" t="s">
        <v>791</v>
      </c>
      <c r="F26" s="189">
        <v>1</v>
      </c>
      <c r="G26" s="189" t="s">
        <v>1033</v>
      </c>
      <c r="H26" s="189" t="s">
        <v>1057</v>
      </c>
      <c r="I26" s="182">
        <v>1999</v>
      </c>
      <c r="J26" s="182">
        <v>1</v>
      </c>
      <c r="K26" s="182">
        <v>1</v>
      </c>
      <c r="L26" s="182">
        <v>1</v>
      </c>
      <c r="M26" s="182">
        <v>0</v>
      </c>
      <c r="N26" s="182">
        <v>3</v>
      </c>
      <c r="O26" s="182">
        <v>0</v>
      </c>
      <c r="P26" s="182">
        <v>0</v>
      </c>
      <c r="Q26" s="182">
        <v>1</v>
      </c>
      <c r="R26" s="182">
        <v>2</v>
      </c>
      <c r="S26" s="182">
        <v>0</v>
      </c>
      <c r="T26" s="182">
        <v>1</v>
      </c>
      <c r="U26" s="182">
        <v>0</v>
      </c>
      <c r="V26" s="182">
        <v>1</v>
      </c>
      <c r="W26" s="182">
        <v>1</v>
      </c>
      <c r="X26" s="182">
        <v>1</v>
      </c>
      <c r="Y26" s="182">
        <v>0</v>
      </c>
      <c r="Z26" s="182">
        <v>1</v>
      </c>
      <c r="AA26" s="190" t="s">
        <v>219</v>
      </c>
      <c r="AB26" s="190" t="s">
        <v>220</v>
      </c>
      <c r="AC26" s="190" t="s">
        <v>220</v>
      </c>
      <c r="AD26" s="190">
        <v>1.43</v>
      </c>
      <c r="AE26" s="195">
        <v>8671</v>
      </c>
      <c r="AF26" s="195">
        <v>132432</v>
      </c>
      <c r="AG26" s="195">
        <v>137062.93706293707</v>
      </c>
      <c r="AH26" s="196">
        <v>6374.1229999999996</v>
      </c>
      <c r="AI26" s="196">
        <v>7328.4880000000003</v>
      </c>
      <c r="AJ26" s="190">
        <v>328</v>
      </c>
      <c r="AK26" s="194">
        <f t="shared" si="4"/>
        <v>2077.6505254134572</v>
      </c>
      <c r="AL26" s="194">
        <f t="shared" si="4"/>
        <v>1870.2757930822436</v>
      </c>
      <c r="AM26" s="194">
        <v>8671</v>
      </c>
      <c r="AN26" s="195">
        <v>132432</v>
      </c>
      <c r="AO26" s="195">
        <v>137062.93706293707</v>
      </c>
      <c r="AP26" s="195">
        <v>0</v>
      </c>
      <c r="AQ26" s="182">
        <v>0</v>
      </c>
      <c r="AR26" s="182">
        <v>1</v>
      </c>
      <c r="AS26" s="182">
        <v>1</v>
      </c>
      <c r="AT26" s="195">
        <v>0</v>
      </c>
      <c r="AU26" s="195">
        <v>2</v>
      </c>
      <c r="AV26" s="195">
        <v>0</v>
      </c>
      <c r="AW26" s="182">
        <v>1</v>
      </c>
      <c r="AX26" s="182">
        <v>0</v>
      </c>
      <c r="AY26" s="182">
        <v>1</v>
      </c>
      <c r="AZ26" s="182">
        <v>0</v>
      </c>
      <c r="BA26" s="182">
        <v>0</v>
      </c>
      <c r="BB26" s="182">
        <v>1</v>
      </c>
      <c r="BC26" s="182">
        <v>0</v>
      </c>
      <c r="BD26" s="182">
        <v>0</v>
      </c>
      <c r="BE26" s="182">
        <v>0</v>
      </c>
      <c r="BF26" s="182">
        <f>IF(BG26=1,1,IF(BH26=1,2,3))</f>
        <v>2</v>
      </c>
      <c r="BG26" s="182">
        <v>0</v>
      </c>
      <c r="BH26" s="182">
        <v>1</v>
      </c>
      <c r="BI26" s="182">
        <v>0</v>
      </c>
      <c r="BJ26" s="182">
        <v>0</v>
      </c>
      <c r="BK26" s="182">
        <v>0</v>
      </c>
      <c r="BL26" s="182">
        <v>0</v>
      </c>
      <c r="BM26" s="182">
        <v>1</v>
      </c>
      <c r="BN26" s="182">
        <v>0</v>
      </c>
      <c r="BO26" s="182">
        <v>0</v>
      </c>
      <c r="BP26" s="182">
        <v>0</v>
      </c>
      <c r="BQ26" s="182">
        <v>0</v>
      </c>
      <c r="BR26" s="182">
        <v>0</v>
      </c>
      <c r="BS26" s="182">
        <v>0</v>
      </c>
      <c r="BT26" s="182">
        <v>0</v>
      </c>
      <c r="BU26" s="114"/>
      <c r="BV26" s="114"/>
      <c r="BW26" s="114"/>
      <c r="BX26" s="114"/>
      <c r="BY26" s="114"/>
      <c r="BZ26" s="114"/>
      <c r="CA26" s="114"/>
      <c r="CB26" s="114"/>
      <c r="CC26" s="114"/>
      <c r="CD26" s="114"/>
      <c r="CE26" s="114"/>
      <c r="CF26" s="114"/>
    </row>
    <row r="27" spans="1:84" s="101" customFormat="1">
      <c r="A27" s="162" t="s">
        <v>134</v>
      </c>
      <c r="B27" s="160" t="s">
        <v>822</v>
      </c>
      <c r="C27" s="162" t="s">
        <v>787</v>
      </c>
      <c r="D27" s="162" t="s">
        <v>167</v>
      </c>
      <c r="E27" s="162" t="s">
        <v>796</v>
      </c>
      <c r="F27" s="189">
        <v>0</v>
      </c>
      <c r="G27" s="189"/>
      <c r="H27" s="189"/>
      <c r="I27" s="182"/>
      <c r="J27" s="182"/>
      <c r="K27" s="182" t="s">
        <v>1565</v>
      </c>
      <c r="L27" s="182"/>
      <c r="M27" s="182"/>
      <c r="N27" s="182"/>
      <c r="O27" s="182"/>
      <c r="P27" s="182"/>
      <c r="Q27" s="182"/>
      <c r="R27" s="182" t="s">
        <v>1565</v>
      </c>
      <c r="S27" s="182"/>
      <c r="T27" s="182"/>
      <c r="U27" s="182"/>
      <c r="V27" s="182"/>
      <c r="W27" s="182"/>
      <c r="X27" s="182"/>
      <c r="Y27" s="182"/>
      <c r="Z27" s="182"/>
      <c r="AA27" s="191"/>
      <c r="AB27" s="191"/>
      <c r="AC27" s="191"/>
      <c r="AD27" s="191"/>
      <c r="AE27" s="192"/>
      <c r="AF27" s="192"/>
      <c r="AG27" s="192"/>
      <c r="AH27" s="193">
        <v>589.41700000000003</v>
      </c>
      <c r="AI27" s="193">
        <v>728.99</v>
      </c>
      <c r="AJ27" s="191"/>
      <c r="AK27" s="194"/>
      <c r="AL27" s="192"/>
      <c r="AM27" s="192"/>
      <c r="AN27" s="192"/>
      <c r="AO27" s="192"/>
      <c r="AP27" s="192"/>
      <c r="AQ27" s="114"/>
      <c r="AR27" s="182" t="s">
        <v>1565</v>
      </c>
      <c r="AS27" s="114"/>
      <c r="AT27" s="114"/>
      <c r="AU27" s="195" t="s">
        <v>1565</v>
      </c>
      <c r="AV27" s="114"/>
      <c r="AW27" s="114"/>
      <c r="AX27" s="114"/>
      <c r="AY27" s="114"/>
      <c r="AZ27" s="114"/>
      <c r="BA27" s="114"/>
      <c r="BB27" s="114"/>
      <c r="BC27" s="114"/>
      <c r="BD27" s="114"/>
      <c r="BE27" s="114"/>
      <c r="BF27" s="182" t="s">
        <v>1565</v>
      </c>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row>
    <row r="28" spans="1:84" s="101" customFormat="1" ht="15" customHeight="1">
      <c r="A28" s="162" t="s">
        <v>100</v>
      </c>
      <c r="B28" s="160" t="s">
        <v>823</v>
      </c>
      <c r="C28" s="162" t="s">
        <v>787</v>
      </c>
      <c r="D28" s="162" t="s">
        <v>167</v>
      </c>
      <c r="E28" s="162" t="s">
        <v>796</v>
      </c>
      <c r="F28" s="189">
        <v>0</v>
      </c>
      <c r="G28" s="189"/>
      <c r="H28" s="189"/>
      <c r="I28" s="182"/>
      <c r="J28" s="182"/>
      <c r="K28" s="182" t="s">
        <v>1565</v>
      </c>
      <c r="L28" s="182"/>
      <c r="M28" s="182"/>
      <c r="N28" s="182"/>
      <c r="O28" s="182"/>
      <c r="P28" s="182"/>
      <c r="Q28" s="182"/>
      <c r="R28" s="182" t="s">
        <v>1565</v>
      </c>
      <c r="S28" s="182"/>
      <c r="T28" s="182"/>
      <c r="U28" s="182"/>
      <c r="V28" s="182"/>
      <c r="W28" s="182"/>
      <c r="X28" s="182"/>
      <c r="Y28" s="182"/>
      <c r="Z28" s="182"/>
      <c r="AA28" s="191"/>
      <c r="AB28" s="191"/>
      <c r="AC28" s="191"/>
      <c r="AD28" s="191"/>
      <c r="AE28" s="192"/>
      <c r="AF28" s="192"/>
      <c r="AG28" s="192"/>
      <c r="AH28" s="193">
        <v>242.84</v>
      </c>
      <c r="AI28" s="193">
        <v>303.00400000000002</v>
      </c>
      <c r="AJ28" s="191"/>
      <c r="AK28" s="194"/>
      <c r="AL28" s="192"/>
      <c r="AM28" s="192"/>
      <c r="AN28" s="192"/>
      <c r="AO28" s="192"/>
      <c r="AP28" s="192"/>
      <c r="AQ28" s="114"/>
      <c r="AR28" s="182" t="s">
        <v>1565</v>
      </c>
      <c r="AS28" s="114"/>
      <c r="AT28" s="114"/>
      <c r="AU28" s="195" t="s">
        <v>1565</v>
      </c>
      <c r="AV28" s="114"/>
      <c r="AW28" s="114"/>
      <c r="AX28" s="114"/>
      <c r="AY28" s="114"/>
      <c r="AZ28" s="114"/>
      <c r="BA28" s="114"/>
      <c r="BB28" s="114"/>
      <c r="BC28" s="114"/>
      <c r="BD28" s="114"/>
      <c r="BE28" s="114"/>
      <c r="BF28" s="182" t="s">
        <v>1565</v>
      </c>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row>
    <row r="29" spans="1:84" s="101" customFormat="1">
      <c r="A29" s="162" t="s">
        <v>135</v>
      </c>
      <c r="B29" s="160" t="s">
        <v>824</v>
      </c>
      <c r="C29" s="162" t="s">
        <v>787</v>
      </c>
      <c r="D29" s="162" t="s">
        <v>168</v>
      </c>
      <c r="E29" s="162" t="s">
        <v>825</v>
      </c>
      <c r="F29" s="189">
        <v>0</v>
      </c>
      <c r="G29" s="189"/>
      <c r="H29" s="189"/>
      <c r="I29" s="182"/>
      <c r="J29" s="182"/>
      <c r="K29" s="182" t="s">
        <v>1565</v>
      </c>
      <c r="L29" s="182"/>
      <c r="M29" s="182"/>
      <c r="N29" s="182"/>
      <c r="O29" s="182"/>
      <c r="P29" s="182"/>
      <c r="Q29" s="182"/>
      <c r="R29" s="182" t="s">
        <v>1565</v>
      </c>
      <c r="S29" s="182"/>
      <c r="T29" s="182"/>
      <c r="U29" s="182"/>
      <c r="V29" s="182"/>
      <c r="W29" s="182"/>
      <c r="X29" s="182"/>
      <c r="Y29" s="182"/>
      <c r="Z29" s="182"/>
      <c r="AA29" s="191"/>
      <c r="AB29" s="191"/>
      <c r="AC29" s="191"/>
      <c r="AD29" s="191"/>
      <c r="AE29" s="192"/>
      <c r="AF29" s="192"/>
      <c r="AG29" s="192"/>
      <c r="AH29" s="196">
        <v>3419.7829999999999</v>
      </c>
      <c r="AI29" s="196">
        <v>3836.9989999999998</v>
      </c>
      <c r="AJ29" s="191"/>
      <c r="AK29" s="194"/>
      <c r="AL29" s="192"/>
      <c r="AM29" s="192"/>
      <c r="AN29" s="192"/>
      <c r="AO29" s="192"/>
      <c r="AP29" s="192"/>
      <c r="AQ29" s="114"/>
      <c r="AR29" s="182" t="s">
        <v>1565</v>
      </c>
      <c r="AS29" s="114"/>
      <c r="AT29" s="114"/>
      <c r="AU29" s="195" t="s">
        <v>1565</v>
      </c>
      <c r="AV29" s="114"/>
      <c r="AW29" s="114"/>
      <c r="AX29" s="114"/>
      <c r="AY29" s="114"/>
      <c r="AZ29" s="114"/>
      <c r="BA29" s="114"/>
      <c r="BB29" s="114"/>
      <c r="BC29" s="114"/>
      <c r="BD29" s="114"/>
      <c r="BE29" s="114"/>
      <c r="BF29" s="182" t="s">
        <v>1565</v>
      </c>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row>
    <row r="30" spans="1:84" s="101" customFormat="1">
      <c r="A30" s="162" t="s">
        <v>101</v>
      </c>
      <c r="B30" s="160" t="s">
        <v>826</v>
      </c>
      <c r="C30" s="162" t="s">
        <v>795</v>
      </c>
      <c r="D30" s="162" t="s">
        <v>167</v>
      </c>
      <c r="E30" s="162" t="s">
        <v>796</v>
      </c>
      <c r="F30" s="189">
        <v>1</v>
      </c>
      <c r="G30" s="189" t="s">
        <v>1292</v>
      </c>
      <c r="H30" s="189" t="s">
        <v>1291</v>
      </c>
      <c r="I30" s="182">
        <v>2011</v>
      </c>
      <c r="J30" s="182">
        <v>1</v>
      </c>
      <c r="K30" s="182">
        <v>1</v>
      </c>
      <c r="L30" s="182">
        <v>1</v>
      </c>
      <c r="M30" s="182">
        <v>0</v>
      </c>
      <c r="N30" s="182">
        <v>1</v>
      </c>
      <c r="O30" s="182">
        <v>1</v>
      </c>
      <c r="P30" s="182">
        <v>0</v>
      </c>
      <c r="Q30" s="182">
        <v>0</v>
      </c>
      <c r="R30" s="182">
        <v>1</v>
      </c>
      <c r="S30" s="182">
        <v>1</v>
      </c>
      <c r="T30" s="182">
        <v>0</v>
      </c>
      <c r="U30" s="182">
        <v>0</v>
      </c>
      <c r="V30" s="182">
        <v>1</v>
      </c>
      <c r="W30" s="182">
        <v>1</v>
      </c>
      <c r="X30" s="182">
        <v>1</v>
      </c>
      <c r="Y30" s="182">
        <v>1</v>
      </c>
      <c r="Z30" s="182">
        <v>0</v>
      </c>
      <c r="AA30" s="191" t="s">
        <v>546</v>
      </c>
      <c r="AB30" s="191" t="s">
        <v>546</v>
      </c>
      <c r="AC30" s="197" t="s">
        <v>1293</v>
      </c>
      <c r="AD30" s="191">
        <v>477.08440000000002</v>
      </c>
      <c r="AE30" s="194" t="s">
        <v>546</v>
      </c>
      <c r="AF30" s="194" t="s">
        <v>546</v>
      </c>
      <c r="AG30" s="192">
        <v>10480.325912983111</v>
      </c>
      <c r="AH30" s="193">
        <v>752.67700000000002</v>
      </c>
      <c r="AI30" s="196">
        <v>1016.413</v>
      </c>
      <c r="AJ30" s="182" t="s">
        <v>546</v>
      </c>
      <c r="AK30" s="194" t="s">
        <v>546</v>
      </c>
      <c r="AL30" s="194">
        <f>100*AG30/AI30</f>
        <v>1031.1089992929165</v>
      </c>
      <c r="AM30" s="194" t="s">
        <v>546</v>
      </c>
      <c r="AN30" s="192" t="s">
        <v>546</v>
      </c>
      <c r="AO30" s="192">
        <v>10480.325912983111</v>
      </c>
      <c r="AP30" s="192" t="s">
        <v>546</v>
      </c>
      <c r="AQ30" s="182">
        <v>0</v>
      </c>
      <c r="AR30" s="182">
        <v>1</v>
      </c>
      <c r="AS30" s="182">
        <v>1</v>
      </c>
      <c r="AT30" s="195">
        <v>0</v>
      </c>
      <c r="AU30" s="195">
        <v>2</v>
      </c>
      <c r="AV30" s="195">
        <v>0</v>
      </c>
      <c r="AW30" s="182">
        <v>1</v>
      </c>
      <c r="AX30" s="182">
        <v>0</v>
      </c>
      <c r="AY30" s="182">
        <v>0</v>
      </c>
      <c r="AZ30" s="182">
        <v>0</v>
      </c>
      <c r="BA30" s="182">
        <v>0</v>
      </c>
      <c r="BB30" s="182">
        <v>0</v>
      </c>
      <c r="BC30" s="182">
        <v>1</v>
      </c>
      <c r="BD30" s="182">
        <v>0</v>
      </c>
      <c r="BE30" s="182">
        <v>0</v>
      </c>
      <c r="BF30" s="182">
        <f>IF(BG30=1,1,IF(BH30=1,2,3))</f>
        <v>2</v>
      </c>
      <c r="BG30" s="182">
        <v>0</v>
      </c>
      <c r="BH30" s="182">
        <v>1</v>
      </c>
      <c r="BI30" s="182">
        <v>0</v>
      </c>
      <c r="BJ30" s="182">
        <v>0</v>
      </c>
      <c r="BK30" s="182">
        <v>0</v>
      </c>
      <c r="BL30" s="182">
        <v>0</v>
      </c>
      <c r="BM30" s="182">
        <v>0</v>
      </c>
      <c r="BN30" s="182">
        <v>0</v>
      </c>
      <c r="BO30" s="182">
        <v>0</v>
      </c>
      <c r="BP30" s="182">
        <v>0</v>
      </c>
      <c r="BQ30" s="182">
        <v>0</v>
      </c>
      <c r="BR30" s="182">
        <v>0</v>
      </c>
      <c r="BS30" s="182">
        <v>0</v>
      </c>
      <c r="BT30" s="182">
        <v>0</v>
      </c>
      <c r="BU30" s="114"/>
      <c r="BV30" s="114"/>
      <c r="BW30" s="114"/>
      <c r="BX30" s="114"/>
      <c r="BY30" s="114"/>
      <c r="BZ30" s="114"/>
      <c r="CA30" s="114"/>
      <c r="CB30" s="114"/>
      <c r="CC30" s="114"/>
      <c r="CD30" s="114"/>
      <c r="CE30" s="114"/>
      <c r="CF30" s="114"/>
    </row>
    <row r="31" spans="1:84" s="101" customFormat="1">
      <c r="A31" s="162" t="s">
        <v>13</v>
      </c>
      <c r="B31" s="160" t="s">
        <v>827</v>
      </c>
      <c r="C31" s="162" t="s">
        <v>801</v>
      </c>
      <c r="D31" s="162" t="s">
        <v>171</v>
      </c>
      <c r="E31" s="162"/>
      <c r="F31" s="189">
        <v>1</v>
      </c>
      <c r="G31" s="189" t="s">
        <v>1034</v>
      </c>
      <c r="H31" s="189" t="s">
        <v>1058</v>
      </c>
      <c r="I31" s="182">
        <v>1967</v>
      </c>
      <c r="J31" s="182">
        <v>1</v>
      </c>
      <c r="K31" s="182">
        <v>1</v>
      </c>
      <c r="L31" s="182">
        <v>1</v>
      </c>
      <c r="M31" s="182">
        <v>0</v>
      </c>
      <c r="N31" s="182">
        <v>1</v>
      </c>
      <c r="O31" s="182">
        <v>1</v>
      </c>
      <c r="P31" s="182">
        <v>0</v>
      </c>
      <c r="Q31" s="182">
        <v>0</v>
      </c>
      <c r="R31" s="182">
        <v>2</v>
      </c>
      <c r="S31" s="182">
        <v>0</v>
      </c>
      <c r="T31" s="182">
        <v>1</v>
      </c>
      <c r="U31" s="182">
        <v>1</v>
      </c>
      <c r="V31" s="182">
        <v>1</v>
      </c>
      <c r="W31" s="182">
        <v>1</v>
      </c>
      <c r="X31" s="182">
        <v>0</v>
      </c>
      <c r="Y31" s="182">
        <v>0</v>
      </c>
      <c r="Z31" s="182">
        <v>1</v>
      </c>
      <c r="AA31" s="190" t="s">
        <v>252</v>
      </c>
      <c r="AB31" s="190" t="s">
        <v>253</v>
      </c>
      <c r="AC31" s="190" t="s">
        <v>253</v>
      </c>
      <c r="AD31" s="190">
        <v>1.0640000000000001</v>
      </c>
      <c r="AE31" s="195">
        <v>42857</v>
      </c>
      <c r="AF31" s="195">
        <v>97087</v>
      </c>
      <c r="AG31" s="195">
        <v>93984.962406015038</v>
      </c>
      <c r="AH31" s="196">
        <v>1103.3879999999999</v>
      </c>
      <c r="AI31" s="196">
        <v>1271.1320000000001</v>
      </c>
      <c r="AJ31" s="190">
        <v>157</v>
      </c>
      <c r="AK31" s="194">
        <f>100*AF31/AH31</f>
        <v>8798.9900198298346</v>
      </c>
      <c r="AL31" s="194">
        <f>100*AG31/AI31</f>
        <v>7393.800361096648</v>
      </c>
      <c r="AM31" s="194">
        <v>42857</v>
      </c>
      <c r="AN31" s="195">
        <v>97087</v>
      </c>
      <c r="AO31" s="195">
        <v>93984.962406015038</v>
      </c>
      <c r="AP31" s="195">
        <v>0</v>
      </c>
      <c r="AQ31" s="182">
        <v>0</v>
      </c>
      <c r="AR31" s="182">
        <v>1</v>
      </c>
      <c r="AS31" s="182">
        <v>1</v>
      </c>
      <c r="AT31" s="195">
        <v>0</v>
      </c>
      <c r="AU31" s="195">
        <v>2</v>
      </c>
      <c r="AV31" s="195">
        <v>0</v>
      </c>
      <c r="AW31" s="182">
        <v>1</v>
      </c>
      <c r="AX31" s="182">
        <v>0</v>
      </c>
      <c r="AY31" s="182">
        <v>0</v>
      </c>
      <c r="AZ31" s="182">
        <v>1</v>
      </c>
      <c r="BA31" s="182">
        <v>1</v>
      </c>
      <c r="BB31" s="182">
        <v>0</v>
      </c>
      <c r="BC31" s="182">
        <v>0</v>
      </c>
      <c r="BD31" s="182">
        <v>0</v>
      </c>
      <c r="BE31" s="182">
        <v>0</v>
      </c>
      <c r="BF31" s="182">
        <f>IF(BG31=1,1,IF(BH31=1,2,3))</f>
        <v>2</v>
      </c>
      <c r="BG31" s="182">
        <v>0</v>
      </c>
      <c r="BH31" s="182">
        <v>1</v>
      </c>
      <c r="BI31" s="182">
        <v>0</v>
      </c>
      <c r="BJ31" s="182">
        <v>0</v>
      </c>
      <c r="BK31" s="182">
        <v>0</v>
      </c>
      <c r="BL31" s="182">
        <v>0</v>
      </c>
      <c r="BM31" s="182">
        <v>0</v>
      </c>
      <c r="BN31" s="182">
        <v>0</v>
      </c>
      <c r="BO31" s="182">
        <v>0</v>
      </c>
      <c r="BP31" s="182">
        <v>0</v>
      </c>
      <c r="BQ31" s="182">
        <v>0</v>
      </c>
      <c r="BR31" s="182">
        <v>0</v>
      </c>
      <c r="BS31" s="182">
        <v>0</v>
      </c>
      <c r="BT31" s="182">
        <v>0</v>
      </c>
      <c r="BU31" s="114"/>
      <c r="BV31" s="114"/>
      <c r="BW31" s="114"/>
      <c r="BX31" s="114"/>
      <c r="BY31" s="114"/>
      <c r="BZ31" s="114"/>
      <c r="CA31" s="114"/>
      <c r="CB31" s="114"/>
      <c r="CC31" s="114"/>
      <c r="CD31" s="114"/>
      <c r="CE31" s="114"/>
      <c r="CF31" s="114"/>
    </row>
    <row r="32" spans="1:84" s="101" customFormat="1">
      <c r="A32" s="162" t="s">
        <v>136</v>
      </c>
      <c r="B32" s="160" t="s">
        <v>828</v>
      </c>
      <c r="C32" s="162" t="s">
        <v>795</v>
      </c>
      <c r="D32" s="162" t="s">
        <v>167</v>
      </c>
      <c r="E32" s="162" t="s">
        <v>796</v>
      </c>
      <c r="F32" s="189">
        <v>0</v>
      </c>
      <c r="G32" s="189"/>
      <c r="H32" s="189"/>
      <c r="I32" s="182"/>
      <c r="J32" s="182"/>
      <c r="K32" s="182" t="s">
        <v>1565</v>
      </c>
      <c r="L32" s="182"/>
      <c r="M32" s="182"/>
      <c r="N32" s="182"/>
      <c r="O32" s="182"/>
      <c r="P32" s="182"/>
      <c r="Q32" s="182"/>
      <c r="R32" s="182" t="s">
        <v>1565</v>
      </c>
      <c r="S32" s="182"/>
      <c r="T32" s="182"/>
      <c r="U32" s="182"/>
      <c r="V32" s="182"/>
      <c r="W32" s="182"/>
      <c r="X32" s="182"/>
      <c r="Y32" s="182"/>
      <c r="Z32" s="182"/>
      <c r="AA32" s="191"/>
      <c r="AB32" s="191"/>
      <c r="AC32" s="191"/>
      <c r="AD32" s="191"/>
      <c r="AE32" s="192"/>
      <c r="AF32" s="192"/>
      <c r="AG32" s="192"/>
      <c r="AH32" s="196">
        <v>47530.601999999999</v>
      </c>
      <c r="AI32" s="196">
        <v>51989.514000000003</v>
      </c>
      <c r="AJ32" s="191"/>
      <c r="AK32" s="194"/>
      <c r="AL32" s="192"/>
      <c r="AM32" s="192"/>
      <c r="AN32" s="192"/>
      <c r="AO32" s="192"/>
      <c r="AP32" s="192"/>
      <c r="AQ32" s="114"/>
      <c r="AR32" s="182" t="s">
        <v>1565</v>
      </c>
      <c r="AS32" s="114"/>
      <c r="AT32" s="114"/>
      <c r="AU32" s="195" t="s">
        <v>1565</v>
      </c>
      <c r="AV32" s="114"/>
      <c r="AW32" s="114"/>
      <c r="AX32" s="114"/>
      <c r="AY32" s="114"/>
      <c r="AZ32" s="114"/>
      <c r="BA32" s="114"/>
      <c r="BB32" s="114"/>
      <c r="BC32" s="114"/>
      <c r="BD32" s="114"/>
      <c r="BE32" s="114"/>
      <c r="BF32" s="182" t="s">
        <v>1565</v>
      </c>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row>
    <row r="33" spans="1:84" s="101" customFormat="1">
      <c r="A33" s="162" t="s">
        <v>102</v>
      </c>
      <c r="B33" s="160" t="s">
        <v>829</v>
      </c>
      <c r="C33" s="162" t="s">
        <v>787</v>
      </c>
      <c r="D33" s="162" t="s">
        <v>167</v>
      </c>
      <c r="E33" s="162" t="s">
        <v>796</v>
      </c>
      <c r="F33" s="189">
        <v>1</v>
      </c>
      <c r="G33" s="189" t="s">
        <v>1292</v>
      </c>
      <c r="H33" s="189" t="s">
        <v>1291</v>
      </c>
      <c r="I33" s="182">
        <v>2011</v>
      </c>
      <c r="J33" s="182">
        <v>1</v>
      </c>
      <c r="K33" s="182">
        <v>1</v>
      </c>
      <c r="L33" s="182">
        <v>1</v>
      </c>
      <c r="M33" s="182">
        <v>0</v>
      </c>
      <c r="N33" s="182">
        <v>1</v>
      </c>
      <c r="O33" s="182">
        <v>1</v>
      </c>
      <c r="P33" s="182">
        <v>0</v>
      </c>
      <c r="Q33" s="182">
        <v>0</v>
      </c>
      <c r="R33" s="182">
        <v>1</v>
      </c>
      <c r="S33" s="182">
        <v>1</v>
      </c>
      <c r="T33" s="182">
        <v>0</v>
      </c>
      <c r="U33" s="182">
        <v>0</v>
      </c>
      <c r="V33" s="182">
        <v>1</v>
      </c>
      <c r="W33" s="182">
        <v>1</v>
      </c>
      <c r="X33" s="182">
        <v>1</v>
      </c>
      <c r="Y33" s="182">
        <v>1</v>
      </c>
      <c r="Z33" s="182">
        <v>0</v>
      </c>
      <c r="AA33" s="191" t="s">
        <v>546</v>
      </c>
      <c r="AB33" s="191" t="s">
        <v>546</v>
      </c>
      <c r="AC33" s="197" t="s">
        <v>1293</v>
      </c>
      <c r="AD33" s="191">
        <v>477.08440000000002</v>
      </c>
      <c r="AE33" s="194" t="s">
        <v>546</v>
      </c>
      <c r="AF33" s="194" t="s">
        <v>546</v>
      </c>
      <c r="AG33" s="192">
        <v>10480.325912983111</v>
      </c>
      <c r="AH33" s="193">
        <v>456.56400000000002</v>
      </c>
      <c r="AI33" s="193">
        <v>333.60399999999998</v>
      </c>
      <c r="AJ33" s="182" t="s">
        <v>546</v>
      </c>
      <c r="AK33" s="194" t="s">
        <v>546</v>
      </c>
      <c r="AL33" s="194">
        <f>100*AG33/AI33</f>
        <v>3141.5468378625892</v>
      </c>
      <c r="AM33" s="194" t="s">
        <v>546</v>
      </c>
      <c r="AN33" s="192" t="s">
        <v>546</v>
      </c>
      <c r="AO33" s="192">
        <v>10480.325912983111</v>
      </c>
      <c r="AP33" s="192" t="s">
        <v>546</v>
      </c>
      <c r="AQ33" s="182">
        <v>0</v>
      </c>
      <c r="AR33" s="182">
        <v>1</v>
      </c>
      <c r="AS33" s="182">
        <v>1</v>
      </c>
      <c r="AT33" s="195">
        <v>0</v>
      </c>
      <c r="AU33" s="195">
        <v>2</v>
      </c>
      <c r="AV33" s="195">
        <v>0</v>
      </c>
      <c r="AW33" s="182">
        <v>1</v>
      </c>
      <c r="AX33" s="182">
        <v>0</v>
      </c>
      <c r="AY33" s="182">
        <v>0</v>
      </c>
      <c r="AZ33" s="182">
        <v>0</v>
      </c>
      <c r="BA33" s="182">
        <v>0</v>
      </c>
      <c r="BB33" s="182">
        <v>0</v>
      </c>
      <c r="BC33" s="182">
        <v>1</v>
      </c>
      <c r="BD33" s="182">
        <v>0</v>
      </c>
      <c r="BE33" s="182">
        <v>0</v>
      </c>
      <c r="BF33" s="182">
        <f>IF(BG33=1,1,IF(BH33=1,2,3))</f>
        <v>2</v>
      </c>
      <c r="BG33" s="182">
        <v>0</v>
      </c>
      <c r="BH33" s="182">
        <v>1</v>
      </c>
      <c r="BI33" s="182">
        <v>0</v>
      </c>
      <c r="BJ33" s="182">
        <v>0</v>
      </c>
      <c r="BK33" s="182">
        <v>0</v>
      </c>
      <c r="BL33" s="182">
        <v>0</v>
      </c>
      <c r="BM33" s="182">
        <v>0</v>
      </c>
      <c r="BN33" s="182">
        <v>0</v>
      </c>
      <c r="BO33" s="182">
        <v>0</v>
      </c>
      <c r="BP33" s="182">
        <v>0</v>
      </c>
      <c r="BQ33" s="182">
        <v>0</v>
      </c>
      <c r="BR33" s="182">
        <v>0</v>
      </c>
      <c r="BS33" s="182">
        <v>0</v>
      </c>
      <c r="BT33" s="182">
        <v>0</v>
      </c>
      <c r="BU33" s="114"/>
      <c r="BV33" s="114"/>
      <c r="BW33" s="114"/>
      <c r="BX33" s="114"/>
      <c r="BY33" s="114"/>
      <c r="BZ33" s="114"/>
      <c r="CA33" s="114"/>
      <c r="CB33" s="114"/>
      <c r="CC33" s="114"/>
      <c r="CD33" s="114"/>
      <c r="CE33" s="114"/>
      <c r="CF33" s="114"/>
    </row>
    <row r="34" spans="1:84" s="101" customFormat="1">
      <c r="A34" s="162" t="s">
        <v>103</v>
      </c>
      <c r="B34" s="160" t="s">
        <v>830</v>
      </c>
      <c r="C34" s="162" t="s">
        <v>787</v>
      </c>
      <c r="D34" s="162" t="s">
        <v>167</v>
      </c>
      <c r="E34" s="162" t="s">
        <v>796</v>
      </c>
      <c r="F34" s="189">
        <v>1</v>
      </c>
      <c r="G34" s="189" t="s">
        <v>1292</v>
      </c>
      <c r="H34" s="189" t="s">
        <v>1291</v>
      </c>
      <c r="I34" s="182">
        <v>2011</v>
      </c>
      <c r="J34" s="182">
        <v>1</v>
      </c>
      <c r="K34" s="182">
        <v>1</v>
      </c>
      <c r="L34" s="182">
        <v>1</v>
      </c>
      <c r="M34" s="182">
        <v>0</v>
      </c>
      <c r="N34" s="182">
        <v>1</v>
      </c>
      <c r="O34" s="182">
        <v>1</v>
      </c>
      <c r="P34" s="182">
        <v>0</v>
      </c>
      <c r="Q34" s="182">
        <v>0</v>
      </c>
      <c r="R34" s="182">
        <v>1</v>
      </c>
      <c r="S34" s="182">
        <v>1</v>
      </c>
      <c r="T34" s="182">
        <v>0</v>
      </c>
      <c r="U34" s="182">
        <v>0</v>
      </c>
      <c r="V34" s="182">
        <v>1</v>
      </c>
      <c r="W34" s="182">
        <v>1</v>
      </c>
      <c r="X34" s="182">
        <v>1</v>
      </c>
      <c r="Y34" s="182">
        <v>1</v>
      </c>
      <c r="Z34" s="182">
        <v>0</v>
      </c>
      <c r="AA34" s="191" t="s">
        <v>546</v>
      </c>
      <c r="AB34" s="191" t="s">
        <v>546</v>
      </c>
      <c r="AC34" s="197" t="s">
        <v>1293</v>
      </c>
      <c r="AD34" s="191">
        <v>477.08440000000002</v>
      </c>
      <c r="AE34" s="194" t="s">
        <v>546</v>
      </c>
      <c r="AF34" s="194" t="s">
        <v>546</v>
      </c>
      <c r="AG34" s="192">
        <v>10480.325912983111</v>
      </c>
      <c r="AH34" s="196">
        <v>1044.4970000000001</v>
      </c>
      <c r="AI34" s="196">
        <v>1218.192</v>
      </c>
      <c r="AJ34" s="182" t="s">
        <v>546</v>
      </c>
      <c r="AK34" s="194" t="s">
        <v>546</v>
      </c>
      <c r="AL34" s="194">
        <f>100*AG34/AI34</f>
        <v>860.3180707953353</v>
      </c>
      <c r="AM34" s="194" t="s">
        <v>546</v>
      </c>
      <c r="AN34" s="192" t="s">
        <v>546</v>
      </c>
      <c r="AO34" s="192">
        <v>10480.325912983111</v>
      </c>
      <c r="AP34" s="192" t="s">
        <v>546</v>
      </c>
      <c r="AQ34" s="182">
        <v>0</v>
      </c>
      <c r="AR34" s="182">
        <v>1</v>
      </c>
      <c r="AS34" s="182">
        <v>1</v>
      </c>
      <c r="AT34" s="195">
        <v>0</v>
      </c>
      <c r="AU34" s="195">
        <v>2</v>
      </c>
      <c r="AV34" s="195">
        <v>0</v>
      </c>
      <c r="AW34" s="182">
        <v>1</v>
      </c>
      <c r="AX34" s="182">
        <v>0</v>
      </c>
      <c r="AY34" s="182">
        <v>0</v>
      </c>
      <c r="AZ34" s="182">
        <v>0</v>
      </c>
      <c r="BA34" s="182">
        <v>0</v>
      </c>
      <c r="BB34" s="182">
        <v>0</v>
      </c>
      <c r="BC34" s="182">
        <v>1</v>
      </c>
      <c r="BD34" s="182">
        <v>0</v>
      </c>
      <c r="BE34" s="182">
        <v>0</v>
      </c>
      <c r="BF34" s="182">
        <f>IF(BG34=1,1,IF(BH34=1,2,3))</f>
        <v>2</v>
      </c>
      <c r="BG34" s="182">
        <v>0</v>
      </c>
      <c r="BH34" s="182">
        <v>1</v>
      </c>
      <c r="BI34" s="182">
        <v>0</v>
      </c>
      <c r="BJ34" s="182">
        <v>0</v>
      </c>
      <c r="BK34" s="182">
        <v>0</v>
      </c>
      <c r="BL34" s="182">
        <v>0</v>
      </c>
      <c r="BM34" s="182">
        <v>0</v>
      </c>
      <c r="BN34" s="182">
        <v>0</v>
      </c>
      <c r="BO34" s="182">
        <v>0</v>
      </c>
      <c r="BP34" s="182">
        <v>0</v>
      </c>
      <c r="BQ34" s="182">
        <v>0</v>
      </c>
      <c r="BR34" s="182">
        <v>0</v>
      </c>
      <c r="BS34" s="182">
        <v>0</v>
      </c>
      <c r="BT34" s="182">
        <v>0</v>
      </c>
      <c r="BU34" s="114"/>
      <c r="BV34" s="114"/>
      <c r="BW34" s="114"/>
      <c r="BX34" s="114"/>
      <c r="BY34" s="114"/>
      <c r="BZ34" s="114"/>
      <c r="CA34" s="114"/>
      <c r="CB34" s="114"/>
      <c r="CC34" s="114"/>
      <c r="CD34" s="114"/>
      <c r="CE34" s="114"/>
      <c r="CF34" s="114"/>
    </row>
    <row r="35" spans="1:84" s="101" customFormat="1" ht="15" customHeight="1">
      <c r="A35" s="162" t="s">
        <v>14</v>
      </c>
      <c r="B35" s="160" t="s">
        <v>831</v>
      </c>
      <c r="C35" s="162" t="s">
        <v>790</v>
      </c>
      <c r="D35" s="162" t="s">
        <v>171</v>
      </c>
      <c r="E35" s="162" t="s">
        <v>798</v>
      </c>
      <c r="F35" s="189">
        <v>1</v>
      </c>
      <c r="G35" s="189" t="s">
        <v>1035</v>
      </c>
      <c r="H35" s="189" t="s">
        <v>1059</v>
      </c>
      <c r="I35" s="182">
        <v>1986</v>
      </c>
      <c r="J35" s="182">
        <v>1</v>
      </c>
      <c r="K35" s="182">
        <v>2</v>
      </c>
      <c r="L35" s="182">
        <v>0</v>
      </c>
      <c r="M35" s="182">
        <v>1</v>
      </c>
      <c r="N35" s="182">
        <v>1</v>
      </c>
      <c r="O35" s="182">
        <v>1</v>
      </c>
      <c r="P35" s="182">
        <v>0</v>
      </c>
      <c r="Q35" s="182">
        <v>0</v>
      </c>
      <c r="R35" s="182">
        <v>1</v>
      </c>
      <c r="S35" s="182">
        <v>1</v>
      </c>
      <c r="T35" s="182">
        <v>0</v>
      </c>
      <c r="U35" s="182">
        <v>0</v>
      </c>
      <c r="V35" s="182">
        <v>1</v>
      </c>
      <c r="W35" s="182">
        <v>1</v>
      </c>
      <c r="X35" s="182">
        <v>1</v>
      </c>
      <c r="Y35" s="182">
        <v>1</v>
      </c>
      <c r="Z35" s="182">
        <v>0</v>
      </c>
      <c r="AA35" s="191" t="s">
        <v>1223</v>
      </c>
      <c r="AB35" s="191" t="s">
        <v>1223</v>
      </c>
      <c r="AC35" s="191" t="s">
        <v>1223</v>
      </c>
      <c r="AD35" s="190">
        <v>523.76</v>
      </c>
      <c r="AE35" s="195">
        <v>2643</v>
      </c>
      <c r="AF35" s="195">
        <v>4542</v>
      </c>
      <c r="AG35" s="195">
        <v>4709.792653123568</v>
      </c>
      <c r="AH35" s="196">
        <v>12712.183000000001</v>
      </c>
      <c r="AI35" s="196">
        <v>15775.93</v>
      </c>
      <c r="AJ35" s="190">
        <v>54</v>
      </c>
      <c r="AK35" s="194">
        <f>100*AF35/AH35</f>
        <v>35.729504523337965</v>
      </c>
      <c r="AL35" s="194">
        <f>100*AG35/AI35</f>
        <v>29.854294822071143</v>
      </c>
      <c r="AM35" s="194">
        <v>2643</v>
      </c>
      <c r="AN35" s="195">
        <v>4542</v>
      </c>
      <c r="AO35" s="195">
        <v>4709.792653123568</v>
      </c>
      <c r="AP35" s="195">
        <v>0</v>
      </c>
      <c r="AQ35" s="182">
        <v>1</v>
      </c>
      <c r="AR35" s="182">
        <v>2</v>
      </c>
      <c r="AS35" s="195">
        <v>0</v>
      </c>
      <c r="AT35" s="182">
        <v>1</v>
      </c>
      <c r="AU35" s="195">
        <v>1</v>
      </c>
      <c r="AV35" s="182">
        <v>1</v>
      </c>
      <c r="AW35" s="182">
        <v>0</v>
      </c>
      <c r="AX35" s="182">
        <v>0</v>
      </c>
      <c r="AY35" s="182">
        <v>0</v>
      </c>
      <c r="AZ35" s="182">
        <v>0</v>
      </c>
      <c r="BA35" s="182">
        <v>0</v>
      </c>
      <c r="BB35" s="182">
        <v>0</v>
      </c>
      <c r="BC35" s="182">
        <v>0</v>
      </c>
      <c r="BD35" s="182">
        <v>0</v>
      </c>
      <c r="BE35" s="182">
        <v>1</v>
      </c>
      <c r="BF35" s="182">
        <f>IF(BG35=1,1,IF(BH35=1,2,3))</f>
        <v>1</v>
      </c>
      <c r="BG35" s="182">
        <v>1</v>
      </c>
      <c r="BH35" s="182">
        <v>0</v>
      </c>
      <c r="BI35" s="182">
        <v>0</v>
      </c>
      <c r="BJ35" s="182">
        <v>0</v>
      </c>
      <c r="BK35" s="182">
        <v>0</v>
      </c>
      <c r="BL35" s="182">
        <v>0</v>
      </c>
      <c r="BM35" s="182">
        <v>1</v>
      </c>
      <c r="BN35" s="182">
        <v>0</v>
      </c>
      <c r="BO35" s="182">
        <v>0</v>
      </c>
      <c r="BP35" s="182">
        <v>0</v>
      </c>
      <c r="BQ35" s="182">
        <v>0</v>
      </c>
      <c r="BR35" s="182">
        <v>0</v>
      </c>
      <c r="BS35" s="182">
        <v>0</v>
      </c>
      <c r="BT35" s="182">
        <v>0</v>
      </c>
      <c r="BU35" s="114"/>
      <c r="BV35" s="114"/>
      <c r="BW35" s="114"/>
      <c r="BX35" s="114"/>
      <c r="BY35" s="114"/>
      <c r="BZ35" s="114"/>
      <c r="CA35" s="114"/>
      <c r="CB35" s="114"/>
      <c r="CC35" s="114"/>
      <c r="CD35" s="114"/>
      <c r="CE35" s="114"/>
      <c r="CF35" s="114"/>
    </row>
    <row r="36" spans="1:84" s="101" customFormat="1">
      <c r="A36" s="162" t="s">
        <v>174</v>
      </c>
      <c r="B36" s="160" t="s">
        <v>832</v>
      </c>
      <c r="C36" s="162" t="s">
        <v>790</v>
      </c>
      <c r="D36" s="162" t="s">
        <v>168</v>
      </c>
      <c r="E36" s="162" t="s">
        <v>825</v>
      </c>
      <c r="F36" s="189">
        <v>0</v>
      </c>
      <c r="G36" s="189"/>
      <c r="H36" s="189"/>
      <c r="I36" s="182"/>
      <c r="J36" s="182"/>
      <c r="K36" s="182" t="s">
        <v>1565</v>
      </c>
      <c r="L36" s="182"/>
      <c r="M36" s="182"/>
      <c r="N36" s="182"/>
      <c r="O36" s="182"/>
      <c r="P36" s="182"/>
      <c r="Q36" s="182"/>
      <c r="R36" s="182" t="s">
        <v>1565</v>
      </c>
      <c r="S36" s="182"/>
      <c r="T36" s="182"/>
      <c r="U36" s="182"/>
      <c r="V36" s="182"/>
      <c r="W36" s="182"/>
      <c r="X36" s="182"/>
      <c r="Y36" s="182"/>
      <c r="Z36" s="182"/>
      <c r="AA36" s="191"/>
      <c r="AB36" s="191"/>
      <c r="AC36" s="191"/>
      <c r="AD36" s="191"/>
      <c r="AE36" s="192"/>
      <c r="AF36" s="192"/>
      <c r="AG36" s="192"/>
      <c r="AH36" s="196">
        <v>4422.6629999999996</v>
      </c>
      <c r="AI36" s="196">
        <v>6747.2259999999997</v>
      </c>
      <c r="AJ36" s="191"/>
      <c r="AK36" s="194"/>
      <c r="AL36" s="192"/>
      <c r="AM36" s="192"/>
      <c r="AN36" s="192"/>
      <c r="AO36" s="192"/>
      <c r="AP36" s="192"/>
      <c r="AQ36" s="114"/>
      <c r="AR36" s="182" t="s">
        <v>1565</v>
      </c>
      <c r="AS36" s="114"/>
      <c r="AT36" s="114"/>
      <c r="AU36" s="195" t="s">
        <v>1565</v>
      </c>
      <c r="AV36" s="114"/>
      <c r="AW36" s="114"/>
      <c r="AX36" s="114"/>
      <c r="AY36" s="114"/>
      <c r="AZ36" s="114"/>
      <c r="BA36" s="114"/>
      <c r="BB36" s="114"/>
      <c r="BC36" s="114"/>
      <c r="BD36" s="114"/>
      <c r="BE36" s="114"/>
      <c r="BF36" s="182" t="s">
        <v>1565</v>
      </c>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row>
    <row r="37" spans="1:84" s="101" customFormat="1">
      <c r="A37" s="162" t="s">
        <v>15</v>
      </c>
      <c r="B37" s="160" t="s">
        <v>833</v>
      </c>
      <c r="C37" s="162" t="s">
        <v>790</v>
      </c>
      <c r="D37" s="162" t="s">
        <v>171</v>
      </c>
      <c r="E37" s="162" t="s">
        <v>798</v>
      </c>
      <c r="F37" s="189">
        <v>1</v>
      </c>
      <c r="G37" s="189" t="s">
        <v>1037</v>
      </c>
      <c r="H37" s="189" t="s">
        <v>1061</v>
      </c>
      <c r="I37" s="182">
        <v>1985</v>
      </c>
      <c r="J37" s="182">
        <v>1</v>
      </c>
      <c r="K37" s="182">
        <v>1</v>
      </c>
      <c r="L37" s="182">
        <v>1</v>
      </c>
      <c r="M37" s="182">
        <v>0</v>
      </c>
      <c r="N37" s="182">
        <v>1</v>
      </c>
      <c r="O37" s="182">
        <v>1</v>
      </c>
      <c r="P37" s="182">
        <v>0</v>
      </c>
      <c r="Q37" s="182">
        <v>0</v>
      </c>
      <c r="R37" s="182">
        <v>2</v>
      </c>
      <c r="S37" s="182">
        <v>0</v>
      </c>
      <c r="T37" s="182">
        <v>1</v>
      </c>
      <c r="U37" s="182">
        <v>1</v>
      </c>
      <c r="V37" s="182">
        <v>1</v>
      </c>
      <c r="W37" s="182">
        <v>1</v>
      </c>
      <c r="X37" s="182">
        <v>1</v>
      </c>
      <c r="Y37" s="182">
        <v>0</v>
      </c>
      <c r="Z37" s="182">
        <v>1</v>
      </c>
      <c r="AA37" s="190" t="s">
        <v>1227</v>
      </c>
      <c r="AB37" s="190" t="s">
        <v>254</v>
      </c>
      <c r="AC37" s="190" t="s">
        <v>254</v>
      </c>
      <c r="AD37" s="191">
        <v>1922.56</v>
      </c>
      <c r="AE37" s="195">
        <v>6954</v>
      </c>
      <c r="AF37" s="195">
        <v>10584</v>
      </c>
      <c r="AG37" s="195">
        <v>10402.796271637817</v>
      </c>
      <c r="AH37" s="196">
        <v>6306.4960000000001</v>
      </c>
      <c r="AI37" s="196">
        <v>8097.835</v>
      </c>
      <c r="AJ37" s="190">
        <v>306</v>
      </c>
      <c r="AK37" s="194">
        <f>100*AF37/AH37</f>
        <v>167.82695176529089</v>
      </c>
      <c r="AL37" s="194">
        <f>100*AG37/AI37</f>
        <v>128.46391994450141</v>
      </c>
      <c r="AM37" s="194">
        <v>6954</v>
      </c>
      <c r="AN37" s="195">
        <v>10584</v>
      </c>
      <c r="AO37" s="195">
        <v>10402.796271637817</v>
      </c>
      <c r="AP37" s="195">
        <v>1</v>
      </c>
      <c r="AQ37" s="182">
        <v>0</v>
      </c>
      <c r="AR37" s="182">
        <v>1</v>
      </c>
      <c r="AS37" s="182">
        <v>1</v>
      </c>
      <c r="AT37" s="195">
        <v>0</v>
      </c>
      <c r="AU37" s="195">
        <v>3</v>
      </c>
      <c r="AV37" s="195">
        <v>0</v>
      </c>
      <c r="AW37" s="195">
        <v>0</v>
      </c>
      <c r="AX37" s="182">
        <v>1</v>
      </c>
      <c r="AY37" s="195">
        <v>0</v>
      </c>
      <c r="AZ37" s="182">
        <v>1</v>
      </c>
      <c r="BA37" s="182">
        <v>1</v>
      </c>
      <c r="BB37" s="182">
        <v>0</v>
      </c>
      <c r="BC37" s="182">
        <v>0</v>
      </c>
      <c r="BD37" s="182">
        <v>0</v>
      </c>
      <c r="BE37" s="182">
        <v>0</v>
      </c>
      <c r="BF37" s="182">
        <f>IF(BG37=1,1,IF(BH37=1,2,3))</f>
        <v>2</v>
      </c>
      <c r="BG37" s="182">
        <v>0</v>
      </c>
      <c r="BH37" s="182">
        <v>1</v>
      </c>
      <c r="BI37" s="182">
        <v>0</v>
      </c>
      <c r="BJ37" s="182">
        <v>0</v>
      </c>
      <c r="BK37" s="182">
        <v>0</v>
      </c>
      <c r="BL37" s="182">
        <v>0</v>
      </c>
      <c r="BM37" s="182">
        <v>1</v>
      </c>
      <c r="BN37" s="182">
        <v>0</v>
      </c>
      <c r="BO37" s="182">
        <v>1</v>
      </c>
      <c r="BP37" s="182">
        <v>0</v>
      </c>
      <c r="BQ37" s="182">
        <v>0</v>
      </c>
      <c r="BR37" s="182">
        <v>0</v>
      </c>
      <c r="BS37" s="182">
        <v>0</v>
      </c>
      <c r="BT37" s="182">
        <v>0</v>
      </c>
      <c r="BU37" s="114"/>
      <c r="BV37" s="114"/>
      <c r="BW37" s="114"/>
      <c r="BX37" s="114"/>
      <c r="BY37" s="114"/>
      <c r="BZ37" s="114"/>
      <c r="CA37" s="114"/>
      <c r="CB37" s="114"/>
      <c r="CC37" s="114"/>
      <c r="CD37" s="114"/>
      <c r="CE37" s="114"/>
      <c r="CF37" s="114"/>
    </row>
    <row r="38" spans="1:84" s="101" customFormat="1">
      <c r="A38" s="162" t="s">
        <v>137</v>
      </c>
      <c r="B38" s="160" t="s">
        <v>834</v>
      </c>
      <c r="C38" s="162" t="s">
        <v>787</v>
      </c>
      <c r="D38" s="162" t="s">
        <v>167</v>
      </c>
      <c r="E38" s="162" t="s">
        <v>796</v>
      </c>
      <c r="F38" s="189">
        <v>0</v>
      </c>
      <c r="G38" s="189"/>
      <c r="H38" s="189"/>
      <c r="I38" s="182"/>
      <c r="J38" s="182"/>
      <c r="K38" s="182" t="s">
        <v>1565</v>
      </c>
      <c r="L38" s="182"/>
      <c r="M38" s="182"/>
      <c r="N38" s="182"/>
      <c r="O38" s="182"/>
      <c r="P38" s="182"/>
      <c r="Q38" s="182"/>
      <c r="R38" s="182" t="s">
        <v>1565</v>
      </c>
      <c r="S38" s="182"/>
      <c r="T38" s="182"/>
      <c r="U38" s="182"/>
      <c r="V38" s="182"/>
      <c r="W38" s="182"/>
      <c r="X38" s="182"/>
      <c r="Y38" s="182"/>
      <c r="Z38" s="182"/>
      <c r="AA38" s="191"/>
      <c r="AB38" s="191"/>
      <c r="AC38" s="191"/>
      <c r="AD38" s="191"/>
      <c r="AE38" s="192"/>
      <c r="AF38" s="192"/>
      <c r="AG38" s="192"/>
      <c r="AH38" s="193">
        <v>817.64200000000005</v>
      </c>
      <c r="AI38" s="193">
        <v>920.17600000000004</v>
      </c>
      <c r="AJ38" s="191"/>
      <c r="AK38" s="194"/>
      <c r="AL38" s="192"/>
      <c r="AM38" s="192"/>
      <c r="AN38" s="192"/>
      <c r="AO38" s="192"/>
      <c r="AP38" s="192"/>
      <c r="AQ38" s="114"/>
      <c r="AR38" s="182" t="s">
        <v>1565</v>
      </c>
      <c r="AS38" s="114"/>
      <c r="AT38" s="114"/>
      <c r="AU38" s="195" t="s">
        <v>1565</v>
      </c>
      <c r="AV38" s="114"/>
      <c r="AW38" s="114"/>
      <c r="AX38" s="114"/>
      <c r="AY38" s="114"/>
      <c r="AZ38" s="114"/>
      <c r="BA38" s="114"/>
      <c r="BB38" s="114"/>
      <c r="BC38" s="114"/>
      <c r="BD38" s="114"/>
      <c r="BE38" s="114"/>
      <c r="BF38" s="182" t="s">
        <v>1565</v>
      </c>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row>
    <row r="39" spans="1:84" s="101" customFormat="1">
      <c r="A39" s="162" t="s">
        <v>835</v>
      </c>
      <c r="B39" s="160" t="s">
        <v>983</v>
      </c>
      <c r="C39" s="162" t="s">
        <v>787</v>
      </c>
      <c r="D39" s="162" t="s">
        <v>167</v>
      </c>
      <c r="E39" s="162" t="s">
        <v>796</v>
      </c>
      <c r="F39" s="189">
        <v>0</v>
      </c>
      <c r="G39" s="189"/>
      <c r="H39" s="189"/>
      <c r="I39" s="182"/>
      <c r="J39" s="182"/>
      <c r="K39" s="182" t="s">
        <v>1565</v>
      </c>
      <c r="L39" s="182"/>
      <c r="M39" s="182"/>
      <c r="N39" s="182"/>
      <c r="O39" s="182"/>
      <c r="P39" s="182"/>
      <c r="Q39" s="182"/>
      <c r="R39" s="182" t="s">
        <v>1565</v>
      </c>
      <c r="S39" s="182"/>
      <c r="T39" s="182"/>
      <c r="U39" s="182"/>
      <c r="V39" s="182"/>
      <c r="W39" s="182"/>
      <c r="X39" s="182"/>
      <c r="Y39" s="182"/>
      <c r="Z39" s="182"/>
      <c r="AA39" s="191"/>
      <c r="AB39" s="191"/>
      <c r="AC39" s="191"/>
      <c r="AD39" s="191"/>
      <c r="AE39" s="192"/>
      <c r="AF39" s="192"/>
      <c r="AG39" s="192"/>
      <c r="AH39" s="193">
        <v>290.95</v>
      </c>
      <c r="AI39" s="193">
        <v>397.96</v>
      </c>
      <c r="AJ39" s="191"/>
      <c r="AK39" s="194"/>
      <c r="AL39" s="192"/>
      <c r="AM39" s="192"/>
      <c r="AN39" s="192"/>
      <c r="AO39" s="192"/>
      <c r="AP39" s="192"/>
      <c r="AQ39" s="114"/>
      <c r="AR39" s="182" t="s">
        <v>1565</v>
      </c>
      <c r="AS39" s="114"/>
      <c r="AT39" s="114"/>
      <c r="AU39" s="195" t="s">
        <v>1565</v>
      </c>
      <c r="AV39" s="114"/>
      <c r="AW39" s="114"/>
      <c r="AX39" s="114"/>
      <c r="AY39" s="114"/>
      <c r="AZ39" s="114"/>
      <c r="BA39" s="114"/>
      <c r="BB39" s="114"/>
      <c r="BC39" s="114"/>
      <c r="BD39" s="114"/>
      <c r="BE39" s="114"/>
      <c r="BF39" s="182" t="s">
        <v>1565</v>
      </c>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row>
    <row r="40" spans="1:84" s="101" customFormat="1">
      <c r="A40" s="162" t="s">
        <v>180</v>
      </c>
      <c r="B40" s="160" t="s">
        <v>984</v>
      </c>
      <c r="C40" s="162" t="s">
        <v>795</v>
      </c>
      <c r="D40" s="162" t="s">
        <v>167</v>
      </c>
      <c r="E40" s="162" t="s">
        <v>796</v>
      </c>
      <c r="F40" s="189">
        <v>1</v>
      </c>
      <c r="G40" s="189" t="s">
        <v>1292</v>
      </c>
      <c r="H40" s="189" t="s">
        <v>1291</v>
      </c>
      <c r="I40" s="182">
        <v>2011</v>
      </c>
      <c r="J40" s="182">
        <v>1</v>
      </c>
      <c r="K40" s="182">
        <v>1</v>
      </c>
      <c r="L40" s="182">
        <v>1</v>
      </c>
      <c r="M40" s="182">
        <v>0</v>
      </c>
      <c r="N40" s="182">
        <v>1</v>
      </c>
      <c r="O40" s="182">
        <v>1</v>
      </c>
      <c r="P40" s="182">
        <v>0</v>
      </c>
      <c r="Q40" s="182">
        <v>0</v>
      </c>
      <c r="R40" s="182">
        <v>1</v>
      </c>
      <c r="S40" s="182">
        <v>1</v>
      </c>
      <c r="T40" s="182">
        <v>0</v>
      </c>
      <c r="U40" s="182">
        <v>0</v>
      </c>
      <c r="V40" s="182">
        <v>1</v>
      </c>
      <c r="W40" s="182">
        <v>1</v>
      </c>
      <c r="X40" s="182">
        <v>1</v>
      </c>
      <c r="Y40" s="182">
        <v>1</v>
      </c>
      <c r="Z40" s="182">
        <v>0</v>
      </c>
      <c r="AA40" s="191" t="s">
        <v>546</v>
      </c>
      <c r="AB40" s="191" t="s">
        <v>546</v>
      </c>
      <c r="AC40" s="197" t="s">
        <v>1293</v>
      </c>
      <c r="AD40" s="191">
        <v>477.08440000000002</v>
      </c>
      <c r="AE40" s="194" t="s">
        <v>546</v>
      </c>
      <c r="AF40" s="194" t="s">
        <v>546</v>
      </c>
      <c r="AG40" s="192">
        <v>10480.325912983111</v>
      </c>
      <c r="AH40" s="196">
        <v>3112.529</v>
      </c>
      <c r="AI40" s="196">
        <v>3295.2629999999999</v>
      </c>
      <c r="AJ40" s="182" t="s">
        <v>546</v>
      </c>
      <c r="AK40" s="194" t="s">
        <v>546</v>
      </c>
      <c r="AL40" s="194">
        <f>100*AG40/AI40</f>
        <v>318.04216880361633</v>
      </c>
      <c r="AM40" s="194" t="s">
        <v>546</v>
      </c>
      <c r="AN40" s="192" t="s">
        <v>546</v>
      </c>
      <c r="AO40" s="192">
        <v>10480.325912983111</v>
      </c>
      <c r="AP40" s="192" t="s">
        <v>546</v>
      </c>
      <c r="AQ40" s="182">
        <v>0</v>
      </c>
      <c r="AR40" s="182">
        <v>1</v>
      </c>
      <c r="AS40" s="182">
        <v>1</v>
      </c>
      <c r="AT40" s="195">
        <v>0</v>
      </c>
      <c r="AU40" s="195">
        <v>2</v>
      </c>
      <c r="AV40" s="195">
        <v>0</v>
      </c>
      <c r="AW40" s="182">
        <v>1</v>
      </c>
      <c r="AX40" s="182">
        <v>0</v>
      </c>
      <c r="AY40" s="182">
        <v>0</v>
      </c>
      <c r="AZ40" s="182">
        <v>0</v>
      </c>
      <c r="BA40" s="182">
        <v>0</v>
      </c>
      <c r="BB40" s="182">
        <v>0</v>
      </c>
      <c r="BC40" s="182">
        <v>1</v>
      </c>
      <c r="BD40" s="182">
        <v>0</v>
      </c>
      <c r="BE40" s="182">
        <v>0</v>
      </c>
      <c r="BF40" s="182">
        <f>IF(BG40=1,1,IF(BH40=1,2,3))</f>
        <v>2</v>
      </c>
      <c r="BG40" s="182">
        <v>0</v>
      </c>
      <c r="BH40" s="182">
        <v>1</v>
      </c>
      <c r="BI40" s="182">
        <v>0</v>
      </c>
      <c r="BJ40" s="182">
        <v>0</v>
      </c>
      <c r="BK40" s="182">
        <v>0</v>
      </c>
      <c r="BL40" s="182">
        <v>0</v>
      </c>
      <c r="BM40" s="182">
        <v>0</v>
      </c>
      <c r="BN40" s="182">
        <v>0</v>
      </c>
      <c r="BO40" s="182">
        <v>0</v>
      </c>
      <c r="BP40" s="182">
        <v>0</v>
      </c>
      <c r="BQ40" s="182">
        <v>0</v>
      </c>
      <c r="BR40" s="182">
        <v>0</v>
      </c>
      <c r="BS40" s="182">
        <v>0</v>
      </c>
      <c r="BT40" s="182">
        <v>0</v>
      </c>
      <c r="BU40" s="114"/>
      <c r="BV40" s="114"/>
      <c r="BW40" s="114"/>
      <c r="BX40" s="114"/>
      <c r="BY40" s="114"/>
      <c r="BZ40" s="114"/>
      <c r="CA40" s="114"/>
      <c r="CB40" s="114"/>
      <c r="CC40" s="114"/>
      <c r="CD40" s="114"/>
      <c r="CE40" s="114"/>
      <c r="CF40" s="114"/>
    </row>
    <row r="41" spans="1:84" s="101" customFormat="1">
      <c r="A41" s="162" t="s">
        <v>104</v>
      </c>
      <c r="B41" s="160" t="s">
        <v>836</v>
      </c>
      <c r="C41" s="162" t="s">
        <v>790</v>
      </c>
      <c r="D41" s="162" t="s">
        <v>171</v>
      </c>
      <c r="E41" s="162" t="s">
        <v>798</v>
      </c>
      <c r="F41" s="189">
        <v>0</v>
      </c>
      <c r="G41" s="189"/>
      <c r="H41" s="189"/>
      <c r="I41" s="182"/>
      <c r="J41" s="182"/>
      <c r="K41" s="182" t="s">
        <v>1565</v>
      </c>
      <c r="L41" s="182"/>
      <c r="M41" s="182"/>
      <c r="N41" s="182"/>
      <c r="O41" s="182"/>
      <c r="P41" s="182"/>
      <c r="Q41" s="182"/>
      <c r="R41" s="182" t="s">
        <v>1565</v>
      </c>
      <c r="S41" s="182"/>
      <c r="T41" s="182"/>
      <c r="U41" s="182"/>
      <c r="V41" s="182"/>
      <c r="W41" s="182"/>
      <c r="X41" s="182"/>
      <c r="Y41" s="182"/>
      <c r="Z41" s="182"/>
      <c r="AA41" s="191"/>
      <c r="AB41" s="191"/>
      <c r="AC41" s="191"/>
      <c r="AD41" s="191"/>
      <c r="AE41" s="192"/>
      <c r="AF41" s="192"/>
      <c r="AG41" s="192"/>
      <c r="AH41" s="196">
        <v>8005.9939999999997</v>
      </c>
      <c r="AI41" s="196">
        <v>10432.531999999999</v>
      </c>
      <c r="AJ41" s="191"/>
      <c r="AK41" s="194"/>
      <c r="AL41" s="192"/>
      <c r="AM41" s="192"/>
      <c r="AN41" s="192"/>
      <c r="AO41" s="192"/>
      <c r="AP41" s="192"/>
      <c r="AQ41" s="114"/>
      <c r="AR41" s="182" t="s">
        <v>1565</v>
      </c>
      <c r="AS41" s="114"/>
      <c r="AT41" s="114"/>
      <c r="AU41" s="195" t="s">
        <v>1565</v>
      </c>
      <c r="AV41" s="114"/>
      <c r="AW41" s="114"/>
      <c r="AX41" s="114"/>
      <c r="AY41" s="114"/>
      <c r="AZ41" s="114"/>
      <c r="BA41" s="114"/>
      <c r="BB41" s="114"/>
      <c r="BC41" s="114"/>
      <c r="BD41" s="114"/>
      <c r="BE41" s="114"/>
      <c r="BF41" s="182" t="s">
        <v>1565</v>
      </c>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row>
    <row r="42" spans="1:84" s="101" customFormat="1">
      <c r="A42" s="189" t="s">
        <v>138</v>
      </c>
      <c r="B42" s="160" t="s">
        <v>837</v>
      </c>
      <c r="C42" s="162" t="s">
        <v>795</v>
      </c>
      <c r="D42" s="162" t="s">
        <v>167</v>
      </c>
      <c r="E42" s="162" t="s">
        <v>796</v>
      </c>
      <c r="F42" s="189">
        <v>0</v>
      </c>
      <c r="G42" s="189"/>
      <c r="H42" s="189"/>
      <c r="I42" s="182"/>
      <c r="J42" s="182"/>
      <c r="K42" s="182" t="s">
        <v>1565</v>
      </c>
      <c r="L42" s="182"/>
      <c r="M42" s="182"/>
      <c r="N42" s="182"/>
      <c r="O42" s="182"/>
      <c r="P42" s="182"/>
      <c r="Q42" s="182"/>
      <c r="R42" s="182" t="s">
        <v>1565</v>
      </c>
      <c r="S42" s="182"/>
      <c r="T42" s="182"/>
      <c r="U42" s="182"/>
      <c r="V42" s="182"/>
      <c r="W42" s="182"/>
      <c r="X42" s="182"/>
      <c r="Y42" s="182"/>
      <c r="Z42" s="182"/>
      <c r="AA42" s="191"/>
      <c r="AB42" s="191"/>
      <c r="AC42" s="191"/>
      <c r="AD42" s="191"/>
      <c r="AE42" s="192"/>
      <c r="AF42" s="192"/>
      <c r="AG42" s="192"/>
      <c r="AH42" s="196">
        <v>1042.557</v>
      </c>
      <c r="AI42" s="196">
        <v>1175.2929999999999</v>
      </c>
      <c r="AJ42" s="191"/>
      <c r="AK42" s="194"/>
      <c r="AL42" s="192"/>
      <c r="AM42" s="192"/>
      <c r="AN42" s="192"/>
      <c r="AO42" s="192"/>
      <c r="AP42" s="192"/>
      <c r="AQ42" s="114"/>
      <c r="AR42" s="182" t="s">
        <v>1565</v>
      </c>
      <c r="AS42" s="114"/>
      <c r="AT42" s="114"/>
      <c r="AU42" s="195" t="s">
        <v>1565</v>
      </c>
      <c r="AV42" s="114"/>
      <c r="AW42" s="114"/>
      <c r="AX42" s="114"/>
      <c r="AY42" s="114"/>
      <c r="AZ42" s="114"/>
      <c r="BA42" s="114"/>
      <c r="BB42" s="114"/>
      <c r="BC42" s="114"/>
      <c r="BD42" s="114"/>
      <c r="BE42" s="114"/>
      <c r="BF42" s="182" t="s">
        <v>1565</v>
      </c>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row>
    <row r="43" spans="1:84" s="101" customFormat="1">
      <c r="A43" s="162" t="s">
        <v>16</v>
      </c>
      <c r="B43" s="160" t="s">
        <v>838</v>
      </c>
      <c r="C43" s="162" t="s">
        <v>801</v>
      </c>
      <c r="D43" s="162" t="s">
        <v>169</v>
      </c>
      <c r="E43" s="162"/>
      <c r="F43" s="189">
        <v>1</v>
      </c>
      <c r="G43" s="189" t="s">
        <v>1040</v>
      </c>
      <c r="H43" s="189" t="s">
        <v>1062</v>
      </c>
      <c r="I43" s="182">
        <v>1997</v>
      </c>
      <c r="J43" s="182">
        <v>1</v>
      </c>
      <c r="K43" s="182">
        <v>1</v>
      </c>
      <c r="L43" s="182">
        <v>1</v>
      </c>
      <c r="M43" s="182">
        <v>0</v>
      </c>
      <c r="N43" s="182">
        <v>1</v>
      </c>
      <c r="O43" s="182">
        <v>1</v>
      </c>
      <c r="P43" s="182">
        <v>0</v>
      </c>
      <c r="Q43" s="182">
        <v>0</v>
      </c>
      <c r="R43" s="182">
        <v>2</v>
      </c>
      <c r="S43" s="182">
        <v>0</v>
      </c>
      <c r="T43" s="182">
        <v>1</v>
      </c>
      <c r="U43" s="182">
        <v>0</v>
      </c>
      <c r="V43" s="182">
        <v>1</v>
      </c>
      <c r="W43" s="182">
        <v>1</v>
      </c>
      <c r="X43" s="182">
        <v>0</v>
      </c>
      <c r="Y43" s="182">
        <v>0</v>
      </c>
      <c r="Z43" s="182">
        <v>1</v>
      </c>
      <c r="AA43" s="190" t="s">
        <v>222</v>
      </c>
      <c r="AB43" s="190" t="s">
        <v>223</v>
      </c>
      <c r="AC43" s="190" t="s">
        <v>1245</v>
      </c>
      <c r="AD43" s="190">
        <v>0.72553145178843503</v>
      </c>
      <c r="AE43" s="195">
        <v>14925</v>
      </c>
      <c r="AF43" s="195">
        <v>72727</v>
      </c>
      <c r="AG43" s="195">
        <v>137830</v>
      </c>
      <c r="AH43" s="196">
        <v>13715.99</v>
      </c>
      <c r="AI43" s="196">
        <v>13561.708000000001</v>
      </c>
      <c r="AJ43" s="190">
        <v>194</v>
      </c>
      <c r="AK43" s="194">
        <f t="shared" ref="AK43:AL46" si="5">100*AF43/AH43</f>
        <v>530.23514890284991</v>
      </c>
      <c r="AL43" s="194">
        <f t="shared" si="5"/>
        <v>1016.3174137062971</v>
      </c>
      <c r="AM43" s="194">
        <v>14925</v>
      </c>
      <c r="AN43" s="195">
        <v>72727</v>
      </c>
      <c r="AO43" s="195">
        <v>137830</v>
      </c>
      <c r="AP43" s="195">
        <v>0</v>
      </c>
      <c r="AQ43" s="182">
        <v>0</v>
      </c>
      <c r="AR43" s="182">
        <v>1</v>
      </c>
      <c r="AS43" s="182">
        <v>1</v>
      </c>
      <c r="AT43" s="195">
        <v>0</v>
      </c>
      <c r="AU43" s="195">
        <v>2</v>
      </c>
      <c r="AV43" s="195">
        <v>0</v>
      </c>
      <c r="AW43" s="182">
        <v>1</v>
      </c>
      <c r="AX43" s="182">
        <v>0</v>
      </c>
      <c r="AY43" s="182">
        <v>1</v>
      </c>
      <c r="AZ43" s="182">
        <v>0</v>
      </c>
      <c r="BA43" s="182">
        <v>1</v>
      </c>
      <c r="BB43" s="182">
        <v>0</v>
      </c>
      <c r="BC43" s="182">
        <v>0</v>
      </c>
      <c r="BD43" s="182">
        <v>0</v>
      </c>
      <c r="BE43" s="182">
        <v>0</v>
      </c>
      <c r="BF43" s="182">
        <f>IF(BG43=1,1,IF(BH43=1,2,3))</f>
        <v>2</v>
      </c>
      <c r="BG43" s="182">
        <v>0</v>
      </c>
      <c r="BH43" s="182">
        <v>1</v>
      </c>
      <c r="BI43" s="182">
        <v>0</v>
      </c>
      <c r="BJ43" s="182">
        <v>0</v>
      </c>
      <c r="BK43" s="182">
        <v>0</v>
      </c>
      <c r="BL43" s="182">
        <v>0</v>
      </c>
      <c r="BM43" s="182">
        <v>1</v>
      </c>
      <c r="BN43" s="182">
        <v>0</v>
      </c>
      <c r="BO43" s="182">
        <v>0</v>
      </c>
      <c r="BP43" s="182">
        <v>0</v>
      </c>
      <c r="BQ43" s="182">
        <v>0</v>
      </c>
      <c r="BR43" s="182">
        <v>0</v>
      </c>
      <c r="BS43" s="182">
        <v>0</v>
      </c>
      <c r="BT43" s="182">
        <v>0</v>
      </c>
      <c r="BU43" s="114"/>
      <c r="BV43" s="114"/>
      <c r="BW43" s="114"/>
      <c r="BX43" s="114"/>
      <c r="BY43" s="114"/>
      <c r="BZ43" s="114"/>
      <c r="CA43" s="114"/>
      <c r="CB43" s="114"/>
      <c r="CC43" s="114"/>
      <c r="CD43" s="114"/>
      <c r="CE43" s="114"/>
      <c r="CF43" s="114"/>
    </row>
    <row r="44" spans="1:84" s="101" customFormat="1">
      <c r="A44" s="162" t="s">
        <v>17</v>
      </c>
      <c r="B44" s="160" t="s">
        <v>839</v>
      </c>
      <c r="C44" s="162" t="s">
        <v>801</v>
      </c>
      <c r="D44" s="162" t="s">
        <v>169</v>
      </c>
      <c r="E44" s="162"/>
      <c r="F44" s="189">
        <v>1</v>
      </c>
      <c r="G44" s="189" t="s">
        <v>1063</v>
      </c>
      <c r="H44" s="189" t="s">
        <v>1064</v>
      </c>
      <c r="I44" s="182">
        <v>2000</v>
      </c>
      <c r="J44" s="182">
        <v>1</v>
      </c>
      <c r="K44" s="182">
        <v>1</v>
      </c>
      <c r="L44" s="182">
        <v>1</v>
      </c>
      <c r="M44" s="182">
        <v>0</v>
      </c>
      <c r="N44" s="182">
        <v>3</v>
      </c>
      <c r="O44" s="182">
        <v>0</v>
      </c>
      <c r="P44" s="182">
        <v>0</v>
      </c>
      <c r="Q44" s="182">
        <v>1</v>
      </c>
      <c r="R44" s="182">
        <v>2</v>
      </c>
      <c r="S44" s="182">
        <v>0</v>
      </c>
      <c r="T44" s="182">
        <v>1</v>
      </c>
      <c r="U44" s="182">
        <v>1</v>
      </c>
      <c r="V44" s="182">
        <v>1</v>
      </c>
      <c r="W44" s="182">
        <v>1</v>
      </c>
      <c r="X44" s="182">
        <v>1</v>
      </c>
      <c r="Y44" s="182">
        <v>1</v>
      </c>
      <c r="Z44" s="182">
        <v>0</v>
      </c>
      <c r="AA44" s="190" t="s">
        <v>1226</v>
      </c>
      <c r="AB44" s="190" t="s">
        <v>212</v>
      </c>
      <c r="AC44" s="190" t="s">
        <v>1245</v>
      </c>
      <c r="AD44" s="190">
        <v>0.72553145178843503</v>
      </c>
      <c r="AE44" s="195">
        <v>22727</v>
      </c>
      <c r="AF44" s="195">
        <v>133333</v>
      </c>
      <c r="AG44" s="195">
        <v>137830</v>
      </c>
      <c r="AH44" s="196">
        <v>27501.687000000002</v>
      </c>
      <c r="AI44" s="196">
        <v>24761.306</v>
      </c>
      <c r="AJ44" s="190">
        <v>123</v>
      </c>
      <c r="AK44" s="194">
        <f t="shared" si="5"/>
        <v>484.81753137543888</v>
      </c>
      <c r="AL44" s="194">
        <f t="shared" si="5"/>
        <v>556.6346136992936</v>
      </c>
      <c r="AM44" s="194">
        <v>22727</v>
      </c>
      <c r="AN44" s="195">
        <v>133333</v>
      </c>
      <c r="AO44" s="195">
        <v>137830</v>
      </c>
      <c r="AP44" s="195">
        <v>1</v>
      </c>
      <c r="AQ44" s="182">
        <v>0</v>
      </c>
      <c r="AR44" s="182">
        <v>1</v>
      </c>
      <c r="AS44" s="182">
        <v>1</v>
      </c>
      <c r="AT44" s="195">
        <v>0</v>
      </c>
      <c r="AU44" s="195">
        <v>2</v>
      </c>
      <c r="AV44" s="195">
        <v>0</v>
      </c>
      <c r="AW44" s="182">
        <v>1</v>
      </c>
      <c r="AX44" s="182">
        <v>0</v>
      </c>
      <c r="AY44" s="182">
        <v>1</v>
      </c>
      <c r="AZ44" s="182">
        <v>0</v>
      </c>
      <c r="BA44" s="182">
        <v>0</v>
      </c>
      <c r="BB44" s="182">
        <v>1</v>
      </c>
      <c r="BC44" s="182">
        <v>0</v>
      </c>
      <c r="BD44" s="182">
        <v>0</v>
      </c>
      <c r="BE44" s="182">
        <v>0</v>
      </c>
      <c r="BF44" s="182">
        <f>IF(BG44=1,1,IF(BH44=1,2,3))</f>
        <v>2</v>
      </c>
      <c r="BG44" s="182">
        <v>0</v>
      </c>
      <c r="BH44" s="182">
        <v>1</v>
      </c>
      <c r="BI44" s="182">
        <v>0</v>
      </c>
      <c r="BJ44" s="182">
        <v>0</v>
      </c>
      <c r="BK44" s="182">
        <v>1</v>
      </c>
      <c r="BL44" s="182">
        <v>0</v>
      </c>
      <c r="BM44" s="182">
        <v>1</v>
      </c>
      <c r="BN44" s="182">
        <v>0</v>
      </c>
      <c r="BO44" s="182">
        <v>1</v>
      </c>
      <c r="BP44" s="182">
        <v>0</v>
      </c>
      <c r="BQ44" s="182">
        <v>0</v>
      </c>
      <c r="BR44" s="182">
        <v>0</v>
      </c>
      <c r="BS44" s="182">
        <v>0</v>
      </c>
      <c r="BT44" s="182">
        <v>0</v>
      </c>
      <c r="BU44" s="114"/>
      <c r="BV44" s="114"/>
      <c r="BW44" s="114"/>
      <c r="BX44" s="114"/>
      <c r="BY44" s="114"/>
      <c r="BZ44" s="114"/>
      <c r="CA44" s="114"/>
      <c r="CB44" s="114"/>
      <c r="CC44" s="114"/>
      <c r="CD44" s="114"/>
      <c r="CE44" s="114"/>
      <c r="CF44" s="114"/>
    </row>
    <row r="45" spans="1:84" s="101" customFormat="1">
      <c r="A45" s="162" t="s">
        <v>18</v>
      </c>
      <c r="B45" s="160" t="s">
        <v>840</v>
      </c>
      <c r="C45" s="162" t="s">
        <v>801</v>
      </c>
      <c r="D45" s="162" t="s">
        <v>169</v>
      </c>
      <c r="E45" s="162"/>
      <c r="F45" s="189">
        <v>1</v>
      </c>
      <c r="G45" s="189" t="s">
        <v>1070</v>
      </c>
      <c r="H45" s="189" t="s">
        <v>1065</v>
      </c>
      <c r="I45" s="182">
        <v>1994</v>
      </c>
      <c r="J45" s="182">
        <v>1</v>
      </c>
      <c r="K45" s="182">
        <v>1</v>
      </c>
      <c r="L45" s="182">
        <v>1</v>
      </c>
      <c r="M45" s="182">
        <v>0</v>
      </c>
      <c r="N45" s="182">
        <v>3</v>
      </c>
      <c r="O45" s="182">
        <v>0</v>
      </c>
      <c r="P45" s="182">
        <v>0</v>
      </c>
      <c r="Q45" s="182">
        <v>1</v>
      </c>
      <c r="R45" s="182">
        <v>1</v>
      </c>
      <c r="S45" s="182">
        <v>1</v>
      </c>
      <c r="T45" s="182">
        <v>0</v>
      </c>
      <c r="U45" s="182">
        <v>0</v>
      </c>
      <c r="V45" s="182">
        <v>1</v>
      </c>
      <c r="W45" s="182">
        <v>1</v>
      </c>
      <c r="X45" s="182">
        <v>1</v>
      </c>
      <c r="Y45" s="182">
        <v>1</v>
      </c>
      <c r="Z45" s="182">
        <v>0</v>
      </c>
      <c r="AA45" s="190" t="s">
        <v>1228</v>
      </c>
      <c r="AB45" s="190" t="s">
        <v>212</v>
      </c>
      <c r="AC45" s="190" t="s">
        <v>212</v>
      </c>
      <c r="AD45" s="190">
        <v>0.72553145178843503</v>
      </c>
      <c r="AE45" s="195">
        <v>28409</v>
      </c>
      <c r="AF45" s="195">
        <v>133333</v>
      </c>
      <c r="AG45" s="195">
        <v>137830</v>
      </c>
      <c r="AH45" s="196">
        <v>18972.653999999999</v>
      </c>
      <c r="AI45" s="196">
        <v>18857.914000000001</v>
      </c>
      <c r="AJ45" s="190">
        <v>304</v>
      </c>
      <c r="AK45" s="194">
        <f t="shared" si="5"/>
        <v>702.76409404820231</v>
      </c>
      <c r="AL45" s="194">
        <f t="shared" si="5"/>
        <v>730.88677782707032</v>
      </c>
      <c r="AM45" s="194">
        <v>28409</v>
      </c>
      <c r="AN45" s="195">
        <v>133333</v>
      </c>
      <c r="AO45" s="195">
        <v>137830</v>
      </c>
      <c r="AP45" s="195">
        <v>1</v>
      </c>
      <c r="AQ45" s="182">
        <v>0</v>
      </c>
      <c r="AR45" s="182">
        <v>1</v>
      </c>
      <c r="AS45" s="182">
        <v>1</v>
      </c>
      <c r="AT45" s="195">
        <v>0</v>
      </c>
      <c r="AU45" s="195">
        <v>2</v>
      </c>
      <c r="AV45" s="195">
        <v>0</v>
      </c>
      <c r="AW45" s="182">
        <v>1</v>
      </c>
      <c r="AX45" s="182">
        <v>0</v>
      </c>
      <c r="AY45" s="182">
        <v>0</v>
      </c>
      <c r="AZ45" s="182">
        <v>0</v>
      </c>
      <c r="BA45" s="182">
        <v>0</v>
      </c>
      <c r="BB45" s="182">
        <v>1</v>
      </c>
      <c r="BC45" s="182">
        <v>0</v>
      </c>
      <c r="BD45" s="182">
        <v>0</v>
      </c>
      <c r="BE45" s="182">
        <v>0</v>
      </c>
      <c r="BF45" s="182">
        <f>IF(BG45=1,1,IF(BH45=1,2,3))</f>
        <v>2</v>
      </c>
      <c r="BG45" s="182">
        <v>0</v>
      </c>
      <c r="BH45" s="182">
        <v>1</v>
      </c>
      <c r="BI45" s="182">
        <v>0</v>
      </c>
      <c r="BJ45" s="182">
        <v>0</v>
      </c>
      <c r="BK45" s="182">
        <v>0</v>
      </c>
      <c r="BL45" s="182">
        <v>0</v>
      </c>
      <c r="BM45" s="182">
        <v>1</v>
      </c>
      <c r="BN45" s="182">
        <v>0</v>
      </c>
      <c r="BO45" s="182">
        <v>1</v>
      </c>
      <c r="BP45" s="182">
        <v>0</v>
      </c>
      <c r="BQ45" s="182">
        <v>0</v>
      </c>
      <c r="BR45" s="182">
        <v>0</v>
      </c>
      <c r="BS45" s="182">
        <v>0</v>
      </c>
      <c r="BT45" s="182">
        <v>0</v>
      </c>
      <c r="BU45" s="114"/>
      <c r="BV45" s="114"/>
      <c r="BW45" s="114"/>
      <c r="BX45" s="114"/>
      <c r="BY45" s="114"/>
      <c r="BZ45" s="114"/>
      <c r="CA45" s="114"/>
      <c r="CB45" s="114"/>
      <c r="CC45" s="114"/>
      <c r="CD45" s="114"/>
      <c r="CE45" s="114"/>
      <c r="CF45" s="114"/>
    </row>
    <row r="46" spans="1:84" s="101" customFormat="1">
      <c r="A46" s="162" t="s">
        <v>19</v>
      </c>
      <c r="B46" s="160" t="s">
        <v>841</v>
      </c>
      <c r="C46" s="162" t="s">
        <v>801</v>
      </c>
      <c r="D46" s="162" t="s">
        <v>169</v>
      </c>
      <c r="E46" s="162"/>
      <c r="F46" s="189">
        <v>1</v>
      </c>
      <c r="G46" s="189" t="s">
        <v>1069</v>
      </c>
      <c r="H46" s="189" t="s">
        <v>1066</v>
      </c>
      <c r="I46" s="182">
        <v>1987</v>
      </c>
      <c r="J46" s="182">
        <v>1</v>
      </c>
      <c r="K46" s="182">
        <v>1</v>
      </c>
      <c r="L46" s="182">
        <v>1</v>
      </c>
      <c r="M46" s="182">
        <v>0</v>
      </c>
      <c r="N46" s="182">
        <v>3</v>
      </c>
      <c r="O46" s="182">
        <v>0</v>
      </c>
      <c r="P46" s="182">
        <v>0</v>
      </c>
      <c r="Q46" s="182">
        <v>1</v>
      </c>
      <c r="R46" s="182">
        <v>1</v>
      </c>
      <c r="S46" s="182">
        <v>1</v>
      </c>
      <c r="T46" s="182">
        <v>0</v>
      </c>
      <c r="U46" s="182">
        <v>0</v>
      </c>
      <c r="V46" s="182">
        <v>1</v>
      </c>
      <c r="W46" s="182">
        <v>1</v>
      </c>
      <c r="X46" s="182">
        <v>1</v>
      </c>
      <c r="Y46" s="182">
        <v>1</v>
      </c>
      <c r="Z46" s="182">
        <v>0</v>
      </c>
      <c r="AA46" s="190" t="s">
        <v>224</v>
      </c>
      <c r="AB46" s="190" t="s">
        <v>212</v>
      </c>
      <c r="AC46" s="190" t="s">
        <v>212</v>
      </c>
      <c r="AD46" s="190">
        <v>0.72553145178843503</v>
      </c>
      <c r="AE46" s="195">
        <v>45524</v>
      </c>
      <c r="AF46" s="195">
        <v>133333</v>
      </c>
      <c r="AG46" s="195">
        <v>137830</v>
      </c>
      <c r="AH46" s="196">
        <v>56542.77</v>
      </c>
      <c r="AI46" s="196">
        <v>59190.745000000003</v>
      </c>
      <c r="AJ46" s="190">
        <v>115</v>
      </c>
      <c r="AK46" s="194">
        <f t="shared" si="5"/>
        <v>235.80910521362856</v>
      </c>
      <c r="AL46" s="194">
        <f t="shared" si="5"/>
        <v>232.85734957382272</v>
      </c>
      <c r="AM46" s="194">
        <v>45524</v>
      </c>
      <c r="AN46" s="195">
        <v>133333</v>
      </c>
      <c r="AO46" s="195">
        <v>137830</v>
      </c>
      <c r="AP46" s="195">
        <v>0</v>
      </c>
      <c r="AQ46" s="182">
        <v>0</v>
      </c>
      <c r="AR46" s="182">
        <v>1</v>
      </c>
      <c r="AS46" s="182">
        <v>1</v>
      </c>
      <c r="AT46" s="195">
        <v>0</v>
      </c>
      <c r="AU46" s="195">
        <v>2</v>
      </c>
      <c r="AV46" s="195">
        <v>0</v>
      </c>
      <c r="AW46" s="182">
        <v>1</v>
      </c>
      <c r="AX46" s="182">
        <v>0</v>
      </c>
      <c r="AY46" s="182">
        <v>1</v>
      </c>
      <c r="AZ46" s="182">
        <v>0</v>
      </c>
      <c r="BA46" s="182">
        <v>1</v>
      </c>
      <c r="BB46" s="182">
        <v>0</v>
      </c>
      <c r="BC46" s="182">
        <v>0</v>
      </c>
      <c r="BD46" s="182">
        <v>0</v>
      </c>
      <c r="BE46" s="182">
        <v>0</v>
      </c>
      <c r="BF46" s="182">
        <f>IF(BG46=1,1,IF(BH46=1,2,3))</f>
        <v>2</v>
      </c>
      <c r="BG46" s="182">
        <v>0</v>
      </c>
      <c r="BH46" s="182">
        <v>1</v>
      </c>
      <c r="BI46" s="182">
        <v>0</v>
      </c>
      <c r="BJ46" s="182">
        <v>0</v>
      </c>
      <c r="BK46" s="182">
        <v>1</v>
      </c>
      <c r="BL46" s="182">
        <v>0</v>
      </c>
      <c r="BM46" s="182">
        <v>1</v>
      </c>
      <c r="BN46" s="182">
        <v>1</v>
      </c>
      <c r="BO46" s="182">
        <v>0</v>
      </c>
      <c r="BP46" s="182">
        <v>0</v>
      </c>
      <c r="BQ46" s="182">
        <v>1</v>
      </c>
      <c r="BR46" s="182">
        <v>1</v>
      </c>
      <c r="BS46" s="182">
        <v>0</v>
      </c>
      <c r="BT46" s="182">
        <v>1</v>
      </c>
      <c r="BU46" s="114"/>
      <c r="BV46" s="114"/>
      <c r="BW46" s="114"/>
      <c r="BX46" s="114"/>
      <c r="BY46" s="114"/>
      <c r="BZ46" s="114"/>
      <c r="CA46" s="114"/>
      <c r="CB46" s="114"/>
      <c r="CC46" s="114"/>
      <c r="CD46" s="114"/>
      <c r="CE46" s="114"/>
      <c r="CF46" s="114"/>
    </row>
    <row r="47" spans="1:84" s="101" customFormat="1">
      <c r="A47" s="162" t="s">
        <v>139</v>
      </c>
      <c r="B47" s="160" t="s">
        <v>842</v>
      </c>
      <c r="C47" s="162" t="s">
        <v>795</v>
      </c>
      <c r="D47" s="162" t="s">
        <v>170</v>
      </c>
      <c r="E47" s="162" t="s">
        <v>793</v>
      </c>
      <c r="F47" s="189">
        <v>0</v>
      </c>
      <c r="G47" s="189"/>
      <c r="H47" s="189"/>
      <c r="I47" s="182"/>
      <c r="J47" s="182"/>
      <c r="K47" s="182" t="s">
        <v>1565</v>
      </c>
      <c r="L47" s="182"/>
      <c r="M47" s="182"/>
      <c r="N47" s="182"/>
      <c r="O47" s="182"/>
      <c r="P47" s="182"/>
      <c r="Q47" s="182"/>
      <c r="R47" s="182" t="s">
        <v>1565</v>
      </c>
      <c r="S47" s="182"/>
      <c r="T47" s="182"/>
      <c r="U47" s="182"/>
      <c r="V47" s="182"/>
      <c r="W47" s="182"/>
      <c r="X47" s="182"/>
      <c r="Y47" s="182"/>
      <c r="Z47" s="182"/>
      <c r="AA47" s="191"/>
      <c r="AB47" s="191"/>
      <c r="AC47" s="191"/>
      <c r="AD47" s="191"/>
      <c r="AE47" s="192"/>
      <c r="AF47" s="192"/>
      <c r="AG47" s="192"/>
      <c r="AH47" s="196">
        <v>1341.877</v>
      </c>
      <c r="AI47" s="196">
        <v>1594.787</v>
      </c>
      <c r="AJ47" s="191"/>
      <c r="AK47" s="194"/>
      <c r="AL47" s="192"/>
      <c r="AM47" s="192"/>
      <c r="AN47" s="192"/>
      <c r="AO47" s="192"/>
      <c r="AP47" s="192"/>
      <c r="AQ47" s="114"/>
      <c r="AR47" s="182" t="s">
        <v>1565</v>
      </c>
      <c r="AS47" s="114"/>
      <c r="AT47" s="114"/>
      <c r="AU47" s="195" t="s">
        <v>1565</v>
      </c>
      <c r="AV47" s="114"/>
      <c r="AW47" s="114"/>
      <c r="AX47" s="114"/>
      <c r="AY47" s="114"/>
      <c r="AZ47" s="114"/>
      <c r="BA47" s="114"/>
      <c r="BB47" s="114"/>
      <c r="BC47" s="114"/>
      <c r="BD47" s="114"/>
      <c r="BE47" s="114"/>
      <c r="BF47" s="182" t="s">
        <v>1565</v>
      </c>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row>
    <row r="48" spans="1:84" s="101" customFormat="1">
      <c r="A48" s="162" t="s">
        <v>178</v>
      </c>
      <c r="B48" s="160" t="s">
        <v>991</v>
      </c>
      <c r="C48" s="189" t="s">
        <v>790</v>
      </c>
      <c r="D48" s="162" t="s">
        <v>171</v>
      </c>
      <c r="E48" s="189" t="s">
        <v>798</v>
      </c>
      <c r="F48" s="189">
        <v>0</v>
      </c>
      <c r="G48" s="189"/>
      <c r="H48" s="189"/>
      <c r="I48" s="182"/>
      <c r="J48" s="182"/>
      <c r="K48" s="182" t="s">
        <v>1565</v>
      </c>
      <c r="L48" s="182"/>
      <c r="M48" s="182"/>
      <c r="N48" s="182"/>
      <c r="O48" s="182"/>
      <c r="P48" s="182"/>
      <c r="Q48" s="182"/>
      <c r="R48" s="182" t="s">
        <v>1565</v>
      </c>
      <c r="S48" s="182"/>
      <c r="T48" s="182"/>
      <c r="U48" s="182"/>
      <c r="V48" s="182"/>
      <c r="W48" s="182"/>
      <c r="X48" s="182"/>
      <c r="Y48" s="182"/>
      <c r="Z48" s="182"/>
      <c r="AA48" s="191"/>
      <c r="AB48" s="191"/>
      <c r="AC48" s="191"/>
      <c r="AD48" s="191"/>
      <c r="AE48" s="192"/>
      <c r="AF48" s="192"/>
      <c r="AG48" s="192"/>
      <c r="AH48" s="196">
        <v>6712.1170000000002</v>
      </c>
      <c r="AI48" s="196">
        <v>7034.1170000000002</v>
      </c>
      <c r="AJ48" s="191"/>
      <c r="AK48" s="194"/>
      <c r="AL48" s="192"/>
      <c r="AM48" s="192"/>
      <c r="AN48" s="192"/>
      <c r="AO48" s="192"/>
      <c r="AP48" s="192"/>
      <c r="AQ48" s="114"/>
      <c r="AR48" s="182" t="s">
        <v>1565</v>
      </c>
      <c r="AS48" s="114"/>
      <c r="AT48" s="114"/>
      <c r="AU48" s="195" t="s">
        <v>1565</v>
      </c>
      <c r="AV48" s="114"/>
      <c r="AW48" s="114"/>
      <c r="AX48" s="114"/>
      <c r="AY48" s="114"/>
      <c r="AZ48" s="114"/>
      <c r="BA48" s="114"/>
      <c r="BB48" s="114"/>
      <c r="BC48" s="114"/>
      <c r="BD48" s="114"/>
      <c r="BE48" s="114"/>
      <c r="BF48" s="182" t="s">
        <v>1565</v>
      </c>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row>
    <row r="49" spans="1:84" s="101" customFormat="1">
      <c r="A49" s="162" t="s">
        <v>20</v>
      </c>
      <c r="B49" s="160" t="s">
        <v>843</v>
      </c>
      <c r="C49" s="162" t="s">
        <v>790</v>
      </c>
      <c r="D49" s="162" t="s">
        <v>171</v>
      </c>
      <c r="E49" s="162" t="s">
        <v>798</v>
      </c>
      <c r="F49" s="189">
        <v>0</v>
      </c>
      <c r="G49" s="189"/>
      <c r="H49" s="189"/>
      <c r="I49" s="182"/>
      <c r="J49" s="182"/>
      <c r="K49" s="182" t="s">
        <v>1565</v>
      </c>
      <c r="L49" s="182"/>
      <c r="M49" s="182"/>
      <c r="N49" s="182"/>
      <c r="O49" s="182"/>
      <c r="P49" s="182"/>
      <c r="Q49" s="182"/>
      <c r="R49" s="182" t="s">
        <v>1565</v>
      </c>
      <c r="S49" s="182"/>
      <c r="T49" s="182"/>
      <c r="U49" s="182"/>
      <c r="V49" s="182"/>
      <c r="W49" s="182"/>
      <c r="X49" s="182"/>
      <c r="Y49" s="182"/>
      <c r="Z49" s="182"/>
      <c r="AA49" s="191"/>
      <c r="AB49" s="191"/>
      <c r="AC49" s="191"/>
      <c r="AD49" s="191"/>
      <c r="AE49" s="192"/>
      <c r="AF49" s="192"/>
      <c r="AG49" s="192"/>
      <c r="AH49" s="196">
        <v>5226.8620000000001</v>
      </c>
      <c r="AI49" s="196">
        <v>5834.402</v>
      </c>
      <c r="AJ49" s="191"/>
      <c r="AK49" s="194"/>
      <c r="AL49" s="192"/>
      <c r="AM49" s="192"/>
      <c r="AN49" s="192"/>
      <c r="AO49" s="192"/>
      <c r="AP49" s="192"/>
      <c r="AQ49" s="114"/>
      <c r="AR49" s="182" t="s">
        <v>1565</v>
      </c>
      <c r="AS49" s="114"/>
      <c r="AT49" s="114"/>
      <c r="AU49" s="195" t="s">
        <v>1565</v>
      </c>
      <c r="AV49" s="114"/>
      <c r="AW49" s="114"/>
      <c r="AX49" s="114"/>
      <c r="AY49" s="114"/>
      <c r="AZ49" s="114"/>
      <c r="BA49" s="114"/>
      <c r="BB49" s="114"/>
      <c r="BC49" s="114"/>
      <c r="BD49" s="114"/>
      <c r="BE49" s="114"/>
      <c r="BF49" s="182" t="s">
        <v>1565</v>
      </c>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row>
    <row r="50" spans="1:84" s="101" customFormat="1">
      <c r="A50" s="162" t="s">
        <v>21</v>
      </c>
      <c r="B50" s="160" t="s">
        <v>844</v>
      </c>
      <c r="C50" s="162" t="s">
        <v>790</v>
      </c>
      <c r="D50" s="162" t="s">
        <v>171</v>
      </c>
      <c r="E50" s="162" t="s">
        <v>798</v>
      </c>
      <c r="F50" s="189">
        <v>1</v>
      </c>
      <c r="G50" s="189" t="s">
        <v>1068</v>
      </c>
      <c r="H50" s="189" t="s">
        <v>1067</v>
      </c>
      <c r="I50" s="182">
        <v>1998</v>
      </c>
      <c r="J50" s="182">
        <v>1</v>
      </c>
      <c r="K50" s="182">
        <v>1</v>
      </c>
      <c r="L50" s="182">
        <v>1</v>
      </c>
      <c r="M50" s="182">
        <v>0</v>
      </c>
      <c r="N50" s="182">
        <v>1</v>
      </c>
      <c r="O50" s="182">
        <v>1</v>
      </c>
      <c r="P50" s="182">
        <v>0</v>
      </c>
      <c r="Q50" s="182">
        <v>0</v>
      </c>
      <c r="R50" s="182">
        <v>1</v>
      </c>
      <c r="S50" s="182">
        <v>1</v>
      </c>
      <c r="T50" s="182">
        <v>0</v>
      </c>
      <c r="U50" s="182">
        <v>0</v>
      </c>
      <c r="V50" s="182">
        <v>1</v>
      </c>
      <c r="W50" s="182">
        <v>1</v>
      </c>
      <c r="X50" s="182">
        <v>1</v>
      </c>
      <c r="Y50" s="182">
        <v>0</v>
      </c>
      <c r="Z50" s="182">
        <v>0</v>
      </c>
      <c r="AA50" s="190" t="s">
        <v>255</v>
      </c>
      <c r="AB50" s="190" t="s">
        <v>262</v>
      </c>
      <c r="AC50" s="190" t="s">
        <v>1215</v>
      </c>
      <c r="AD50" s="190">
        <v>1</v>
      </c>
      <c r="AE50" s="195">
        <v>7416</v>
      </c>
      <c r="AF50" s="195">
        <v>27000</v>
      </c>
      <c r="AG50" s="195">
        <v>31000</v>
      </c>
      <c r="AH50" s="196">
        <v>4633.2470000000003</v>
      </c>
      <c r="AI50" s="196">
        <v>5968.0259999999998</v>
      </c>
      <c r="AJ50" s="190">
        <v>339</v>
      </c>
      <c r="AK50" s="194">
        <f>100*AF50/AH50</f>
        <v>582.74467128560161</v>
      </c>
      <c r="AL50" s="194">
        <f>100*AG50/AI50</f>
        <v>519.43473436610361</v>
      </c>
      <c r="AM50" s="194">
        <v>7416</v>
      </c>
      <c r="AN50" s="195">
        <v>27000</v>
      </c>
      <c r="AO50" s="195">
        <v>31000</v>
      </c>
      <c r="AP50" s="195">
        <v>0</v>
      </c>
      <c r="AQ50" s="182">
        <v>0</v>
      </c>
      <c r="AR50" s="182">
        <v>2</v>
      </c>
      <c r="AS50" s="195">
        <v>0</v>
      </c>
      <c r="AT50" s="182">
        <v>1</v>
      </c>
      <c r="AU50" s="195">
        <v>2</v>
      </c>
      <c r="AV50" s="195">
        <v>0</v>
      </c>
      <c r="AW50" s="195">
        <v>1</v>
      </c>
      <c r="AX50" s="195">
        <v>0</v>
      </c>
      <c r="AY50" s="195">
        <v>0</v>
      </c>
      <c r="AZ50" s="182">
        <v>1</v>
      </c>
      <c r="BA50" s="195">
        <v>0</v>
      </c>
      <c r="BB50" s="195">
        <v>0</v>
      </c>
      <c r="BC50" s="195">
        <v>0</v>
      </c>
      <c r="BD50" s="195">
        <v>0</v>
      </c>
      <c r="BE50" s="182">
        <v>1</v>
      </c>
      <c r="BF50" s="182">
        <f>IF(BG50=1,1,IF(BH50=1,2,3))</f>
        <v>3</v>
      </c>
      <c r="BG50" s="195">
        <v>0</v>
      </c>
      <c r="BH50" s="195">
        <v>0</v>
      </c>
      <c r="BI50" s="182">
        <v>1</v>
      </c>
      <c r="BJ50" s="182">
        <v>0</v>
      </c>
      <c r="BK50" s="195">
        <v>0</v>
      </c>
      <c r="BL50" s="182">
        <v>0</v>
      </c>
      <c r="BM50" s="195">
        <v>0</v>
      </c>
      <c r="BN50" s="182">
        <v>0</v>
      </c>
      <c r="BO50" s="195">
        <v>0</v>
      </c>
      <c r="BP50" s="182">
        <v>0</v>
      </c>
      <c r="BQ50" s="195">
        <v>0</v>
      </c>
      <c r="BR50" s="182">
        <v>0</v>
      </c>
      <c r="BS50" s="195">
        <v>0</v>
      </c>
      <c r="BT50" s="182">
        <v>0</v>
      </c>
      <c r="BU50" s="114"/>
      <c r="BV50" s="114"/>
      <c r="BW50" s="114"/>
      <c r="BX50" s="114"/>
      <c r="BY50" s="114"/>
      <c r="BZ50" s="114"/>
      <c r="CA50" s="114"/>
      <c r="CB50" s="114"/>
      <c r="CC50" s="114"/>
      <c r="CD50" s="114"/>
      <c r="CE50" s="114"/>
      <c r="CF50" s="114"/>
    </row>
    <row r="51" spans="1:84" s="101" customFormat="1">
      <c r="A51" s="162" t="s">
        <v>845</v>
      </c>
      <c r="B51" s="160" t="s">
        <v>846</v>
      </c>
      <c r="C51" s="162" t="s">
        <v>795</v>
      </c>
      <c r="D51" s="162" t="s">
        <v>170</v>
      </c>
      <c r="E51" s="162" t="s">
        <v>793</v>
      </c>
      <c r="F51" s="189">
        <v>0</v>
      </c>
      <c r="G51" s="189"/>
      <c r="H51" s="189"/>
      <c r="I51" s="182"/>
      <c r="J51" s="182"/>
      <c r="K51" s="182" t="s">
        <v>1565</v>
      </c>
      <c r="L51" s="182"/>
      <c r="M51" s="182"/>
      <c r="N51" s="182"/>
      <c r="O51" s="182"/>
      <c r="P51" s="182"/>
      <c r="Q51" s="182"/>
      <c r="R51" s="182" t="s">
        <v>1565</v>
      </c>
      <c r="S51" s="182"/>
      <c r="T51" s="182"/>
      <c r="U51" s="182"/>
      <c r="V51" s="182"/>
      <c r="W51" s="182"/>
      <c r="X51" s="182"/>
      <c r="Y51" s="182"/>
      <c r="Z51" s="182"/>
      <c r="AA51" s="191"/>
      <c r="AB51" s="191"/>
      <c r="AC51" s="191"/>
      <c r="AD51" s="191"/>
      <c r="AE51" s="192"/>
      <c r="AF51" s="192"/>
      <c r="AG51" s="192"/>
      <c r="AH51" s="196">
        <v>2779.7089999999998</v>
      </c>
      <c r="AI51" s="196">
        <v>3225.5160000000001</v>
      </c>
      <c r="AJ51" s="191"/>
      <c r="AK51" s="194"/>
      <c r="AL51" s="192"/>
      <c r="AM51" s="192"/>
      <c r="AN51" s="192"/>
      <c r="AO51" s="192"/>
      <c r="AP51" s="192"/>
      <c r="AQ51" s="114"/>
      <c r="AR51" s="182" t="s">
        <v>1565</v>
      </c>
      <c r="AS51" s="114"/>
      <c r="AT51" s="114"/>
      <c r="AU51" s="195" t="s">
        <v>1565</v>
      </c>
      <c r="AV51" s="114"/>
      <c r="AW51" s="114"/>
      <c r="AX51" s="114"/>
      <c r="AY51" s="114"/>
      <c r="AZ51" s="114"/>
      <c r="BA51" s="114"/>
      <c r="BB51" s="114"/>
      <c r="BC51" s="114"/>
      <c r="BD51" s="114"/>
      <c r="BE51" s="114"/>
      <c r="BF51" s="182" t="s">
        <v>1565</v>
      </c>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row>
    <row r="52" spans="1:84" s="101" customFormat="1">
      <c r="A52" s="162" t="s">
        <v>22</v>
      </c>
      <c r="B52" s="160" t="s">
        <v>847</v>
      </c>
      <c r="C52" s="162" t="s">
        <v>795</v>
      </c>
      <c r="D52" s="162" t="s">
        <v>171</v>
      </c>
      <c r="E52" s="162" t="s">
        <v>798</v>
      </c>
      <c r="F52" s="189">
        <v>1</v>
      </c>
      <c r="G52" s="189" t="s">
        <v>1071</v>
      </c>
      <c r="H52" s="189" t="s">
        <v>1072</v>
      </c>
      <c r="I52" s="182">
        <v>1999</v>
      </c>
      <c r="J52" s="182">
        <v>1</v>
      </c>
      <c r="K52" s="182">
        <v>1</v>
      </c>
      <c r="L52" s="182">
        <v>1</v>
      </c>
      <c r="M52" s="182">
        <v>0</v>
      </c>
      <c r="N52" s="182">
        <v>1</v>
      </c>
      <c r="O52" s="182">
        <v>1</v>
      </c>
      <c r="P52" s="182">
        <v>0</v>
      </c>
      <c r="Q52" s="182">
        <v>0</v>
      </c>
      <c r="R52" s="182">
        <v>2</v>
      </c>
      <c r="S52" s="182">
        <v>0</v>
      </c>
      <c r="T52" s="182">
        <v>1</v>
      </c>
      <c r="U52" s="182">
        <v>0</v>
      </c>
      <c r="V52" s="182">
        <v>1</v>
      </c>
      <c r="W52" s="182">
        <v>1</v>
      </c>
      <c r="X52" s="182">
        <v>1</v>
      </c>
      <c r="Y52" s="182">
        <v>0</v>
      </c>
      <c r="Z52" s="182">
        <v>1</v>
      </c>
      <c r="AA52" s="190" t="s">
        <v>256</v>
      </c>
      <c r="AB52" s="190" t="s">
        <v>257</v>
      </c>
      <c r="AC52" s="190" t="s">
        <v>1217</v>
      </c>
      <c r="AD52" s="190">
        <v>1</v>
      </c>
      <c r="AE52" s="195">
        <v>6700</v>
      </c>
      <c r="AF52" s="195">
        <v>9000</v>
      </c>
      <c r="AG52" s="195">
        <v>9800</v>
      </c>
      <c r="AH52" s="196">
        <v>3443.4569999999999</v>
      </c>
      <c r="AI52" s="196">
        <v>3875.2</v>
      </c>
      <c r="AJ52" s="190">
        <v>268</v>
      </c>
      <c r="AK52" s="194">
        <f>100*AF52/AH52</f>
        <v>261.36525009605174</v>
      </c>
      <c r="AL52" s="194">
        <f>100*AG52/AI52</f>
        <v>252.89017341040463</v>
      </c>
      <c r="AM52" s="194">
        <v>6700</v>
      </c>
      <c r="AN52" s="195">
        <v>9000</v>
      </c>
      <c r="AO52" s="195">
        <v>9800</v>
      </c>
      <c r="AP52" s="195">
        <v>0</v>
      </c>
      <c r="AQ52" s="182">
        <v>0</v>
      </c>
      <c r="AR52" s="182">
        <v>1</v>
      </c>
      <c r="AS52" s="182">
        <v>1</v>
      </c>
      <c r="AT52" s="195">
        <v>0</v>
      </c>
      <c r="AU52" s="195">
        <v>2</v>
      </c>
      <c r="AV52" s="195">
        <v>0</v>
      </c>
      <c r="AW52" s="182">
        <v>1</v>
      </c>
      <c r="AX52" s="182">
        <v>0</v>
      </c>
      <c r="AY52" s="182">
        <v>0</v>
      </c>
      <c r="AZ52" s="182">
        <v>1</v>
      </c>
      <c r="BA52" s="182">
        <v>0</v>
      </c>
      <c r="BB52" s="182">
        <v>0</v>
      </c>
      <c r="BC52" s="182">
        <v>1</v>
      </c>
      <c r="BD52" s="182">
        <v>0</v>
      </c>
      <c r="BE52" s="182">
        <v>0</v>
      </c>
      <c r="BF52" s="182">
        <f>IF(BG52=1,1,IF(BH52=1,2,3))</f>
        <v>2</v>
      </c>
      <c r="BG52" s="182">
        <v>0</v>
      </c>
      <c r="BH52" s="182">
        <v>1</v>
      </c>
      <c r="BI52" s="182">
        <v>0</v>
      </c>
      <c r="BJ52" s="182">
        <v>0</v>
      </c>
      <c r="BK52" s="182">
        <v>0</v>
      </c>
      <c r="BL52" s="182">
        <v>0</v>
      </c>
      <c r="BM52" s="182">
        <v>1</v>
      </c>
      <c r="BN52" s="182">
        <v>0</v>
      </c>
      <c r="BO52" s="182">
        <v>0</v>
      </c>
      <c r="BP52" s="182">
        <v>0</v>
      </c>
      <c r="BQ52" s="182">
        <v>0</v>
      </c>
      <c r="BR52" s="182">
        <v>0</v>
      </c>
      <c r="BS52" s="182">
        <v>0</v>
      </c>
      <c r="BT52" s="182">
        <v>0</v>
      </c>
      <c r="BU52" s="114"/>
      <c r="BV52" s="114"/>
      <c r="BW52" s="114"/>
      <c r="BX52" s="114"/>
      <c r="BY52" s="114"/>
      <c r="BZ52" s="114"/>
      <c r="CA52" s="114"/>
      <c r="CB52" s="114"/>
      <c r="CC52" s="114"/>
      <c r="CD52" s="114"/>
      <c r="CE52" s="114"/>
      <c r="CF52" s="114"/>
    </row>
    <row r="53" spans="1:84" s="101" customFormat="1">
      <c r="A53" s="162" t="s">
        <v>105</v>
      </c>
      <c r="B53" s="160" t="s">
        <v>848</v>
      </c>
      <c r="C53" s="162" t="s">
        <v>801</v>
      </c>
      <c r="D53" s="162" t="s">
        <v>167</v>
      </c>
      <c r="E53" s="162" t="s">
        <v>796</v>
      </c>
      <c r="F53" s="189">
        <v>1</v>
      </c>
      <c r="G53" s="189" t="s">
        <v>1292</v>
      </c>
      <c r="H53" s="189" t="s">
        <v>1291</v>
      </c>
      <c r="I53" s="182">
        <v>2011</v>
      </c>
      <c r="J53" s="182">
        <v>1</v>
      </c>
      <c r="K53" s="182">
        <v>1</v>
      </c>
      <c r="L53" s="182">
        <v>1</v>
      </c>
      <c r="M53" s="182">
        <v>0</v>
      </c>
      <c r="N53" s="182">
        <v>1</v>
      </c>
      <c r="O53" s="182">
        <v>1</v>
      </c>
      <c r="P53" s="182">
        <v>0</v>
      </c>
      <c r="Q53" s="182">
        <v>0</v>
      </c>
      <c r="R53" s="182">
        <v>1</v>
      </c>
      <c r="S53" s="182">
        <v>1</v>
      </c>
      <c r="T53" s="182">
        <v>0</v>
      </c>
      <c r="U53" s="182">
        <v>0</v>
      </c>
      <c r="V53" s="182">
        <v>1</v>
      </c>
      <c r="W53" s="182">
        <v>1</v>
      </c>
      <c r="X53" s="182">
        <v>1</v>
      </c>
      <c r="Y53" s="182">
        <v>1</v>
      </c>
      <c r="Z53" s="182">
        <v>0</v>
      </c>
      <c r="AA53" s="191" t="s">
        <v>546</v>
      </c>
      <c r="AB53" s="191" t="s">
        <v>546</v>
      </c>
      <c r="AC53" s="197" t="s">
        <v>1293</v>
      </c>
      <c r="AD53" s="191">
        <v>477.08440000000002</v>
      </c>
      <c r="AE53" s="194" t="s">
        <v>546</v>
      </c>
      <c r="AF53" s="194" t="s">
        <v>546</v>
      </c>
      <c r="AG53" s="192">
        <v>10480.325912983111</v>
      </c>
      <c r="AH53" s="196">
        <v>16643.144</v>
      </c>
      <c r="AI53" s="196">
        <v>20572.333999999999</v>
      </c>
      <c r="AJ53" s="182" t="s">
        <v>546</v>
      </c>
      <c r="AK53" s="194" t="s">
        <v>546</v>
      </c>
      <c r="AL53" s="194">
        <f>100*AG53/AI53</f>
        <v>50.943786509508897</v>
      </c>
      <c r="AM53" s="194" t="s">
        <v>546</v>
      </c>
      <c r="AN53" s="192" t="s">
        <v>546</v>
      </c>
      <c r="AO53" s="192">
        <v>10480.325912983111</v>
      </c>
      <c r="AP53" s="192" t="s">
        <v>546</v>
      </c>
      <c r="AQ53" s="182">
        <v>0</v>
      </c>
      <c r="AR53" s="182">
        <v>1</v>
      </c>
      <c r="AS53" s="182">
        <v>1</v>
      </c>
      <c r="AT53" s="195">
        <v>0</v>
      </c>
      <c r="AU53" s="195">
        <v>2</v>
      </c>
      <c r="AV53" s="195">
        <v>0</v>
      </c>
      <c r="AW53" s="182">
        <v>1</v>
      </c>
      <c r="AX53" s="182">
        <v>0</v>
      </c>
      <c r="AY53" s="182">
        <v>0</v>
      </c>
      <c r="AZ53" s="182">
        <v>0</v>
      </c>
      <c r="BA53" s="182">
        <v>0</v>
      </c>
      <c r="BB53" s="182">
        <v>0</v>
      </c>
      <c r="BC53" s="182">
        <v>1</v>
      </c>
      <c r="BD53" s="182">
        <v>0</v>
      </c>
      <c r="BE53" s="182">
        <v>0</v>
      </c>
      <c r="BF53" s="182">
        <f>IF(BG53=1,1,IF(BH53=1,2,3))</f>
        <v>2</v>
      </c>
      <c r="BG53" s="182">
        <v>0</v>
      </c>
      <c r="BH53" s="182">
        <v>1</v>
      </c>
      <c r="BI53" s="182">
        <v>0</v>
      </c>
      <c r="BJ53" s="182">
        <v>0</v>
      </c>
      <c r="BK53" s="182">
        <v>0</v>
      </c>
      <c r="BL53" s="182">
        <v>0</v>
      </c>
      <c r="BM53" s="182">
        <v>0</v>
      </c>
      <c r="BN53" s="182">
        <v>0</v>
      </c>
      <c r="BO53" s="182">
        <v>0</v>
      </c>
      <c r="BP53" s="182">
        <v>0</v>
      </c>
      <c r="BQ53" s="182">
        <v>0</v>
      </c>
      <c r="BR53" s="182">
        <v>0</v>
      </c>
      <c r="BS53" s="182">
        <v>0</v>
      </c>
      <c r="BT53" s="182">
        <v>0</v>
      </c>
      <c r="BU53" s="114"/>
      <c r="BV53" s="114"/>
      <c r="BW53" s="114"/>
      <c r="BX53" s="114"/>
      <c r="BY53" s="114"/>
      <c r="BZ53" s="114"/>
      <c r="CA53" s="114"/>
      <c r="CB53" s="114"/>
      <c r="CC53" s="114"/>
      <c r="CD53" s="114"/>
      <c r="CE53" s="114"/>
      <c r="CF53" s="114"/>
    </row>
    <row r="54" spans="1:84" s="101" customFormat="1">
      <c r="A54" s="162" t="s">
        <v>141</v>
      </c>
      <c r="B54" s="160" t="s">
        <v>849</v>
      </c>
      <c r="C54" s="162" t="s">
        <v>787</v>
      </c>
      <c r="D54" s="162" t="s">
        <v>167</v>
      </c>
      <c r="E54" s="162" t="s">
        <v>796</v>
      </c>
      <c r="F54" s="189">
        <v>0</v>
      </c>
      <c r="G54" s="189"/>
      <c r="H54" s="189"/>
      <c r="I54" s="182"/>
      <c r="J54" s="182"/>
      <c r="K54" s="182" t="s">
        <v>1565</v>
      </c>
      <c r="L54" s="182"/>
      <c r="M54" s="182"/>
      <c r="N54" s="182"/>
      <c r="O54" s="182"/>
      <c r="P54" s="182"/>
      <c r="Q54" s="182"/>
      <c r="R54" s="182" t="s">
        <v>1565</v>
      </c>
      <c r="S54" s="182"/>
      <c r="T54" s="182"/>
      <c r="U54" s="182"/>
      <c r="V54" s="182"/>
      <c r="W54" s="182"/>
      <c r="X54" s="182"/>
      <c r="Y54" s="182"/>
      <c r="Z54" s="182"/>
      <c r="AA54" s="191"/>
      <c r="AB54" s="191"/>
      <c r="AC54" s="191"/>
      <c r="AD54" s="191"/>
      <c r="AE54" s="192"/>
      <c r="AF54" s="192"/>
      <c r="AG54" s="192"/>
      <c r="AH54" s="193">
        <v>368.74799999999999</v>
      </c>
      <c r="AI54" s="193">
        <v>544.25900000000001</v>
      </c>
      <c r="AJ54" s="191"/>
      <c r="AK54" s="194"/>
      <c r="AL54" s="192"/>
      <c r="AM54" s="192"/>
      <c r="AN54" s="192"/>
      <c r="AO54" s="192"/>
      <c r="AP54" s="192"/>
      <c r="AQ54" s="114"/>
      <c r="AR54" s="182" t="s">
        <v>1565</v>
      </c>
      <c r="AS54" s="114"/>
      <c r="AT54" s="114"/>
      <c r="AU54" s="195" t="s">
        <v>1565</v>
      </c>
      <c r="AV54" s="114"/>
      <c r="AW54" s="114"/>
      <c r="AX54" s="114"/>
      <c r="AY54" s="114"/>
      <c r="AZ54" s="114"/>
      <c r="BA54" s="114"/>
      <c r="BB54" s="114"/>
      <c r="BC54" s="114"/>
      <c r="BD54" s="114"/>
      <c r="BE54" s="114"/>
      <c r="BF54" s="182" t="s">
        <v>1565</v>
      </c>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row>
    <row r="55" spans="1:84" s="101" customFormat="1">
      <c r="A55" s="162" t="s">
        <v>23</v>
      </c>
      <c r="B55" s="160" t="s">
        <v>850</v>
      </c>
      <c r="C55" s="162" t="s">
        <v>801</v>
      </c>
      <c r="D55" s="162" t="s">
        <v>169</v>
      </c>
      <c r="E55" s="162"/>
      <c r="F55" s="189">
        <v>1</v>
      </c>
      <c r="G55" s="189" t="s">
        <v>1073</v>
      </c>
      <c r="H55" s="189" t="s">
        <v>1074</v>
      </c>
      <c r="I55" s="182">
        <v>1998</v>
      </c>
      <c r="J55" s="182">
        <v>1</v>
      </c>
      <c r="K55" s="182">
        <v>1</v>
      </c>
      <c r="L55" s="182">
        <v>1</v>
      </c>
      <c r="M55" s="182">
        <v>0</v>
      </c>
      <c r="N55" s="182">
        <v>3</v>
      </c>
      <c r="O55" s="182">
        <v>0</v>
      </c>
      <c r="P55" s="182">
        <v>0</v>
      </c>
      <c r="Q55" s="182">
        <v>1</v>
      </c>
      <c r="R55" s="182">
        <v>1</v>
      </c>
      <c r="S55" s="182">
        <v>1</v>
      </c>
      <c r="T55" s="182">
        <v>0</v>
      </c>
      <c r="U55" s="182">
        <v>0</v>
      </c>
      <c r="V55" s="182">
        <v>1</v>
      </c>
      <c r="W55" s="182">
        <v>1</v>
      </c>
      <c r="X55" s="182">
        <v>1</v>
      </c>
      <c r="Y55" s="182">
        <v>1</v>
      </c>
      <c r="Z55" s="182">
        <v>0</v>
      </c>
      <c r="AA55" s="190" t="s">
        <v>225</v>
      </c>
      <c r="AB55" s="190" t="s">
        <v>212</v>
      </c>
      <c r="AC55" s="190" t="s">
        <v>212</v>
      </c>
      <c r="AD55" s="190">
        <v>0.72553145178843503</v>
      </c>
      <c r="AE55" s="195">
        <v>7263</v>
      </c>
      <c r="AF55" s="195">
        <v>133333</v>
      </c>
      <c r="AG55" s="195">
        <v>137830</v>
      </c>
      <c r="AH55" s="196">
        <v>14237.773999999999</v>
      </c>
      <c r="AI55" s="196">
        <v>19031.940999999999</v>
      </c>
      <c r="AJ55" s="190">
        <v>100</v>
      </c>
      <c r="AK55" s="194">
        <f>100*AF55/AH55</f>
        <v>936.4736369603844</v>
      </c>
      <c r="AL55" s="194">
        <f>100*AG55/AI55</f>
        <v>724.20359016455552</v>
      </c>
      <c r="AM55" s="194">
        <v>7263</v>
      </c>
      <c r="AN55" s="195">
        <v>133333</v>
      </c>
      <c r="AO55" s="195">
        <v>137830</v>
      </c>
      <c r="AP55" s="195">
        <v>0</v>
      </c>
      <c r="AQ55" s="182">
        <v>0</v>
      </c>
      <c r="AR55" s="182">
        <v>1</v>
      </c>
      <c r="AS55" s="182">
        <v>1</v>
      </c>
      <c r="AT55" s="195">
        <v>0</v>
      </c>
      <c r="AU55" s="195">
        <v>2</v>
      </c>
      <c r="AV55" s="195">
        <v>0</v>
      </c>
      <c r="AW55" s="182">
        <v>1</v>
      </c>
      <c r="AX55" s="182">
        <v>0</v>
      </c>
      <c r="AY55" s="182">
        <v>1</v>
      </c>
      <c r="AZ55" s="182">
        <v>0</v>
      </c>
      <c r="BA55" s="182">
        <v>0</v>
      </c>
      <c r="BB55" s="182">
        <v>1</v>
      </c>
      <c r="BC55" s="182">
        <v>0</v>
      </c>
      <c r="BD55" s="182">
        <v>0</v>
      </c>
      <c r="BE55" s="182">
        <v>0</v>
      </c>
      <c r="BF55" s="182">
        <f>IF(BG55=1,1,IF(BH55=1,2,3))</f>
        <v>2</v>
      </c>
      <c r="BG55" s="182">
        <v>0</v>
      </c>
      <c r="BH55" s="182">
        <v>1</v>
      </c>
      <c r="BI55" s="182">
        <v>0</v>
      </c>
      <c r="BJ55" s="182">
        <v>0</v>
      </c>
      <c r="BK55" s="182">
        <v>0</v>
      </c>
      <c r="BL55" s="182">
        <v>0</v>
      </c>
      <c r="BM55" s="182">
        <v>1</v>
      </c>
      <c r="BN55" s="182">
        <v>0</v>
      </c>
      <c r="BO55" s="182">
        <v>0</v>
      </c>
      <c r="BP55" s="182">
        <v>0</v>
      </c>
      <c r="BQ55" s="182">
        <v>0</v>
      </c>
      <c r="BR55" s="182">
        <v>0</v>
      </c>
      <c r="BS55" s="182">
        <v>0</v>
      </c>
      <c r="BT55" s="182">
        <v>0</v>
      </c>
      <c r="BU55" s="114"/>
      <c r="BV55" s="114"/>
      <c r="BW55" s="114"/>
      <c r="BX55" s="114"/>
      <c r="BY55" s="114"/>
      <c r="BZ55" s="114"/>
      <c r="CA55" s="114"/>
      <c r="CB55" s="114"/>
      <c r="CC55" s="114"/>
      <c r="CD55" s="114"/>
      <c r="CE55" s="114"/>
      <c r="CF55" s="114"/>
    </row>
    <row r="56" spans="1:84" s="101" customFormat="1">
      <c r="A56" s="162" t="s">
        <v>106</v>
      </c>
      <c r="B56" s="160" t="s">
        <v>851</v>
      </c>
      <c r="C56" s="162" t="s">
        <v>787</v>
      </c>
      <c r="D56" s="162" t="s">
        <v>167</v>
      </c>
      <c r="E56" s="162" t="s">
        <v>796</v>
      </c>
      <c r="F56" s="189">
        <v>0</v>
      </c>
      <c r="G56" s="189"/>
      <c r="H56" s="189"/>
      <c r="I56" s="182"/>
      <c r="J56" s="182"/>
      <c r="K56" s="182" t="s">
        <v>1565</v>
      </c>
      <c r="L56" s="182"/>
      <c r="M56" s="182"/>
      <c r="N56" s="182"/>
      <c r="O56" s="182"/>
      <c r="P56" s="182"/>
      <c r="Q56" s="182"/>
      <c r="R56" s="182" t="s">
        <v>1565</v>
      </c>
      <c r="S56" s="182"/>
      <c r="T56" s="182"/>
      <c r="U56" s="182"/>
      <c r="V56" s="182"/>
      <c r="W56" s="182"/>
      <c r="X56" s="182"/>
      <c r="Y56" s="182"/>
      <c r="Z56" s="182"/>
      <c r="AA56" s="191"/>
      <c r="AB56" s="191"/>
      <c r="AC56" s="191"/>
      <c r="AD56" s="191"/>
      <c r="AE56" s="192"/>
      <c r="AF56" s="192"/>
      <c r="AG56" s="192"/>
      <c r="AH56" s="193">
        <v>354.38</v>
      </c>
      <c r="AI56" s="193">
        <v>541.87199999999996</v>
      </c>
      <c r="AJ56" s="191"/>
      <c r="AK56" s="194"/>
      <c r="AL56" s="192"/>
      <c r="AM56" s="192"/>
      <c r="AN56" s="192"/>
      <c r="AO56" s="192"/>
      <c r="AP56" s="192"/>
      <c r="AQ56" s="114"/>
      <c r="AR56" s="182" t="s">
        <v>1565</v>
      </c>
      <c r="AS56" s="114"/>
      <c r="AT56" s="114"/>
      <c r="AU56" s="195" t="s">
        <v>1565</v>
      </c>
      <c r="AV56" s="114"/>
      <c r="AW56" s="114"/>
      <c r="AX56" s="114"/>
      <c r="AY56" s="114"/>
      <c r="AZ56" s="114"/>
      <c r="BA56" s="114"/>
      <c r="BB56" s="114"/>
      <c r="BC56" s="114"/>
      <c r="BD56" s="114"/>
      <c r="BE56" s="114"/>
      <c r="BF56" s="182" t="s">
        <v>1565</v>
      </c>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row>
    <row r="57" spans="1:84" s="101" customFormat="1">
      <c r="A57" s="162" t="s">
        <v>107</v>
      </c>
      <c r="B57" s="160" t="s">
        <v>852</v>
      </c>
      <c r="C57" s="162" t="s">
        <v>795</v>
      </c>
      <c r="D57" s="162" t="s">
        <v>168</v>
      </c>
      <c r="E57" s="162" t="s">
        <v>825</v>
      </c>
      <c r="F57" s="189">
        <v>0</v>
      </c>
      <c r="G57" s="189"/>
      <c r="H57" s="189"/>
      <c r="I57" s="182"/>
      <c r="J57" s="182"/>
      <c r="K57" s="182" t="s">
        <v>1565</v>
      </c>
      <c r="L57" s="182"/>
      <c r="M57" s="182"/>
      <c r="N57" s="182"/>
      <c r="O57" s="182"/>
      <c r="P57" s="182"/>
      <c r="Q57" s="182"/>
      <c r="R57" s="182" t="s">
        <v>1565</v>
      </c>
      <c r="S57" s="182"/>
      <c r="T57" s="182"/>
      <c r="U57" s="182"/>
      <c r="V57" s="182"/>
      <c r="W57" s="182"/>
      <c r="X57" s="182"/>
      <c r="Y57" s="182"/>
      <c r="Z57" s="182"/>
      <c r="AA57" s="191"/>
      <c r="AB57" s="191"/>
      <c r="AC57" s="191"/>
      <c r="AD57" s="191"/>
      <c r="AE57" s="192"/>
      <c r="AF57" s="192"/>
      <c r="AG57" s="192"/>
      <c r="AH57" s="196">
        <v>3649.3429999999998</v>
      </c>
      <c r="AI57" s="196">
        <v>4605.6509999999998</v>
      </c>
      <c r="AJ57" s="191"/>
      <c r="AK57" s="194"/>
      <c r="AL57" s="192"/>
      <c r="AM57" s="192"/>
      <c r="AN57" s="192"/>
      <c r="AO57" s="192"/>
      <c r="AP57" s="192"/>
      <c r="AQ57" s="114"/>
      <c r="AR57" s="182" t="s">
        <v>1565</v>
      </c>
      <c r="AS57" s="114"/>
      <c r="AT57" s="114"/>
      <c r="AU57" s="195" t="s">
        <v>1565</v>
      </c>
      <c r="AV57" s="114"/>
      <c r="AW57" s="114"/>
      <c r="AX57" s="114"/>
      <c r="AY57" s="114"/>
      <c r="AZ57" s="114"/>
      <c r="BA57" s="114"/>
      <c r="BB57" s="114"/>
      <c r="BC57" s="114"/>
      <c r="BD57" s="114"/>
      <c r="BE57" s="114"/>
      <c r="BF57" s="182" t="s">
        <v>1565</v>
      </c>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row>
    <row r="58" spans="1:84" s="101" customFormat="1">
      <c r="A58" s="162" t="s">
        <v>24</v>
      </c>
      <c r="B58" s="160" t="s">
        <v>853</v>
      </c>
      <c r="C58" s="162" t="s">
        <v>801</v>
      </c>
      <c r="D58" s="162" t="s">
        <v>169</v>
      </c>
      <c r="E58" s="162"/>
      <c r="F58" s="189">
        <v>1</v>
      </c>
      <c r="G58" s="189" t="s">
        <v>1075</v>
      </c>
      <c r="H58" s="189" t="s">
        <v>1076</v>
      </c>
      <c r="I58" s="182">
        <v>1969</v>
      </c>
      <c r="J58" s="182">
        <v>1</v>
      </c>
      <c r="K58" s="182">
        <v>1</v>
      </c>
      <c r="L58" s="182">
        <v>1</v>
      </c>
      <c r="M58" s="182">
        <v>0</v>
      </c>
      <c r="N58" s="182">
        <v>2</v>
      </c>
      <c r="O58" s="182">
        <v>0</v>
      </c>
      <c r="P58" s="182">
        <v>1</v>
      </c>
      <c r="Q58" s="182">
        <v>0</v>
      </c>
      <c r="R58" s="182">
        <v>1</v>
      </c>
      <c r="S58" s="182">
        <v>1</v>
      </c>
      <c r="T58" s="182">
        <v>0</v>
      </c>
      <c r="U58" s="182">
        <v>0</v>
      </c>
      <c r="V58" s="182">
        <v>1</v>
      </c>
      <c r="W58" s="182">
        <v>1</v>
      </c>
      <c r="X58" s="182">
        <v>1</v>
      </c>
      <c r="Y58" s="182">
        <v>1</v>
      </c>
      <c r="Z58" s="182">
        <v>0</v>
      </c>
      <c r="AA58" s="190" t="s">
        <v>226</v>
      </c>
      <c r="AB58" s="190" t="s">
        <v>212</v>
      </c>
      <c r="AC58" s="190" t="s">
        <v>212</v>
      </c>
      <c r="AD58" s="190">
        <v>0.72553145178843503</v>
      </c>
      <c r="AE58" s="195">
        <v>28409</v>
      </c>
      <c r="AF58" s="195">
        <v>133333</v>
      </c>
      <c r="AG58" s="195">
        <v>137830</v>
      </c>
      <c r="AH58" s="196">
        <v>44118.256000000001</v>
      </c>
      <c r="AI58" s="196">
        <v>47129.296999999999</v>
      </c>
      <c r="AJ58" s="190">
        <v>90</v>
      </c>
      <c r="AK58" s="194">
        <f>100*AF58/AH58</f>
        <v>302.21729526207923</v>
      </c>
      <c r="AL58" s="194">
        <f>100*AG58/AI58</f>
        <v>292.45078703380619</v>
      </c>
      <c r="AM58" s="194">
        <v>28409</v>
      </c>
      <c r="AN58" s="195">
        <v>133333</v>
      </c>
      <c r="AO58" s="195">
        <v>137830</v>
      </c>
      <c r="AP58" s="195">
        <v>0</v>
      </c>
      <c r="AQ58" s="182">
        <v>0</v>
      </c>
      <c r="AR58" s="182">
        <v>1</v>
      </c>
      <c r="AS58" s="182">
        <v>1</v>
      </c>
      <c r="AT58" s="195">
        <v>0</v>
      </c>
      <c r="AU58" s="195">
        <v>2</v>
      </c>
      <c r="AV58" s="195">
        <v>0</v>
      </c>
      <c r="AW58" s="182">
        <v>1</v>
      </c>
      <c r="AX58" s="182">
        <v>0</v>
      </c>
      <c r="AY58" s="182">
        <v>0</v>
      </c>
      <c r="AZ58" s="182">
        <v>1</v>
      </c>
      <c r="BA58" s="182">
        <v>1</v>
      </c>
      <c r="BB58" s="182">
        <v>0</v>
      </c>
      <c r="BC58" s="182">
        <v>0</v>
      </c>
      <c r="BD58" s="182">
        <v>0</v>
      </c>
      <c r="BE58" s="182">
        <v>0</v>
      </c>
      <c r="BF58" s="182">
        <f>IF(BG58=1,1,IF(BH58=1,2,3))</f>
        <v>2</v>
      </c>
      <c r="BG58" s="182">
        <v>0</v>
      </c>
      <c r="BH58" s="182">
        <v>1</v>
      </c>
      <c r="BI58" s="182">
        <v>0</v>
      </c>
      <c r="BJ58" s="182">
        <v>0</v>
      </c>
      <c r="BK58" s="182">
        <v>0</v>
      </c>
      <c r="BL58" s="182">
        <v>0</v>
      </c>
      <c r="BM58" s="182">
        <v>1</v>
      </c>
      <c r="BN58" s="182">
        <v>0</v>
      </c>
      <c r="BO58" s="182">
        <v>0</v>
      </c>
      <c r="BP58" s="182">
        <v>0</v>
      </c>
      <c r="BQ58" s="182">
        <v>0</v>
      </c>
      <c r="BR58" s="182">
        <v>1</v>
      </c>
      <c r="BS58" s="182">
        <v>0</v>
      </c>
      <c r="BT58" s="182">
        <v>0</v>
      </c>
      <c r="BU58" s="114"/>
      <c r="BV58" s="114"/>
      <c r="BW58" s="114"/>
      <c r="BX58" s="114"/>
      <c r="BY58" s="114"/>
      <c r="BZ58" s="114"/>
      <c r="CA58" s="114"/>
      <c r="CB58" s="114"/>
      <c r="CC58" s="114"/>
      <c r="CD58" s="114"/>
      <c r="CE58" s="114"/>
      <c r="CF58" s="114"/>
    </row>
    <row r="59" spans="1:84" s="101" customFormat="1">
      <c r="A59" s="162" t="s">
        <v>25</v>
      </c>
      <c r="B59" s="160" t="s">
        <v>854</v>
      </c>
      <c r="C59" s="162" t="s">
        <v>801</v>
      </c>
      <c r="D59" s="162" t="s">
        <v>169</v>
      </c>
      <c r="E59" s="162"/>
      <c r="F59" s="189">
        <v>1</v>
      </c>
      <c r="G59" s="189" t="s">
        <v>1077</v>
      </c>
      <c r="H59" s="189" t="s">
        <v>1078</v>
      </c>
      <c r="I59" s="182">
        <v>1980</v>
      </c>
      <c r="J59" s="182">
        <v>1</v>
      </c>
      <c r="K59" s="182">
        <v>1</v>
      </c>
      <c r="L59" s="182">
        <v>1</v>
      </c>
      <c r="M59" s="182">
        <v>0</v>
      </c>
      <c r="N59" s="182">
        <v>3</v>
      </c>
      <c r="O59" s="182">
        <v>0</v>
      </c>
      <c r="P59" s="182">
        <v>0</v>
      </c>
      <c r="Q59" s="182">
        <v>1</v>
      </c>
      <c r="R59" s="182">
        <v>2</v>
      </c>
      <c r="S59" s="182">
        <v>0</v>
      </c>
      <c r="T59" s="182">
        <v>1</v>
      </c>
      <c r="U59" s="182">
        <v>0</v>
      </c>
      <c r="V59" s="182">
        <v>1</v>
      </c>
      <c r="W59" s="182">
        <v>1</v>
      </c>
      <c r="X59" s="182">
        <v>1</v>
      </c>
      <c r="Y59" s="182">
        <v>1</v>
      </c>
      <c r="Z59" s="182">
        <v>0</v>
      </c>
      <c r="AA59" s="190" t="s">
        <v>227</v>
      </c>
      <c r="AB59" s="190" t="s">
        <v>212</v>
      </c>
      <c r="AC59" s="190" t="s">
        <v>212</v>
      </c>
      <c r="AD59" s="190">
        <v>0.72553145178843503</v>
      </c>
      <c r="AE59" s="195">
        <v>79545</v>
      </c>
      <c r="AF59" s="195">
        <v>133333</v>
      </c>
      <c r="AG59" s="195">
        <v>137830</v>
      </c>
      <c r="AH59" s="196">
        <v>40943.4</v>
      </c>
      <c r="AI59" s="196">
        <v>42999.968000000001</v>
      </c>
      <c r="AJ59" s="190">
        <v>276</v>
      </c>
      <c r="AK59" s="194">
        <f>100*AF59/AH59</f>
        <v>325.65199763576055</v>
      </c>
      <c r="AL59" s="194">
        <f>100*AG59/AI59</f>
        <v>320.53512225869565</v>
      </c>
      <c r="AM59" s="194">
        <v>79545</v>
      </c>
      <c r="AN59" s="195">
        <v>133333</v>
      </c>
      <c r="AO59" s="195">
        <v>137830</v>
      </c>
      <c r="AP59" s="195">
        <v>0</v>
      </c>
      <c r="AQ59" s="182">
        <v>0</v>
      </c>
      <c r="AR59" s="182">
        <v>1</v>
      </c>
      <c r="AS59" s="182">
        <v>1</v>
      </c>
      <c r="AT59" s="195">
        <v>0</v>
      </c>
      <c r="AU59" s="195">
        <v>2</v>
      </c>
      <c r="AV59" s="195">
        <v>0</v>
      </c>
      <c r="AW59" s="182">
        <v>1</v>
      </c>
      <c r="AX59" s="182">
        <v>0</v>
      </c>
      <c r="AY59" s="182">
        <v>0</v>
      </c>
      <c r="AZ59" s="182">
        <v>1</v>
      </c>
      <c r="BA59" s="182">
        <v>0</v>
      </c>
      <c r="BB59" s="182">
        <v>1</v>
      </c>
      <c r="BC59" s="182">
        <v>0</v>
      </c>
      <c r="BD59" s="182">
        <v>0</v>
      </c>
      <c r="BE59" s="182">
        <v>0</v>
      </c>
      <c r="BF59" s="182">
        <f>IF(BG59=1,1,IF(BH59=1,2,3))</f>
        <v>2</v>
      </c>
      <c r="BG59" s="182">
        <v>0</v>
      </c>
      <c r="BH59" s="182">
        <v>1</v>
      </c>
      <c r="BI59" s="182">
        <v>0</v>
      </c>
      <c r="BJ59" s="182">
        <v>0</v>
      </c>
      <c r="BK59" s="182">
        <v>1</v>
      </c>
      <c r="BL59" s="182">
        <v>0</v>
      </c>
      <c r="BM59" s="182">
        <v>1</v>
      </c>
      <c r="BN59" s="182">
        <v>0</v>
      </c>
      <c r="BO59" s="182">
        <v>0</v>
      </c>
      <c r="BP59" s="182">
        <v>0</v>
      </c>
      <c r="BQ59" s="182">
        <v>0</v>
      </c>
      <c r="BR59" s="182">
        <v>1</v>
      </c>
      <c r="BS59" s="182">
        <v>1</v>
      </c>
      <c r="BT59" s="182">
        <v>0</v>
      </c>
      <c r="BU59" s="114"/>
      <c r="BV59" s="114"/>
      <c r="BW59" s="114"/>
      <c r="BX59" s="114"/>
      <c r="BY59" s="114"/>
      <c r="BZ59" s="114"/>
      <c r="CA59" s="114"/>
      <c r="CB59" s="114"/>
      <c r="CC59" s="114"/>
      <c r="CD59" s="114"/>
      <c r="CE59" s="114"/>
      <c r="CF59" s="114"/>
    </row>
    <row r="60" spans="1:84" s="101" customFormat="1">
      <c r="A60" s="162" t="s">
        <v>108</v>
      </c>
      <c r="B60" s="160" t="s">
        <v>855</v>
      </c>
      <c r="C60" s="162" t="s">
        <v>790</v>
      </c>
      <c r="D60" s="162" t="s">
        <v>167</v>
      </c>
      <c r="E60" s="162" t="s">
        <v>796</v>
      </c>
      <c r="F60" s="189">
        <v>1</v>
      </c>
      <c r="G60" s="189" t="s">
        <v>1292</v>
      </c>
      <c r="H60" s="189" t="s">
        <v>1291</v>
      </c>
      <c r="I60" s="182">
        <v>2011</v>
      </c>
      <c r="J60" s="182">
        <v>1</v>
      </c>
      <c r="K60" s="182">
        <v>1</v>
      </c>
      <c r="L60" s="182">
        <v>1</v>
      </c>
      <c r="M60" s="182">
        <v>0</v>
      </c>
      <c r="N60" s="182">
        <v>1</v>
      </c>
      <c r="O60" s="182">
        <v>1</v>
      </c>
      <c r="P60" s="182">
        <v>0</v>
      </c>
      <c r="Q60" s="182">
        <v>0</v>
      </c>
      <c r="R60" s="182">
        <v>1</v>
      </c>
      <c r="S60" s="182">
        <v>1</v>
      </c>
      <c r="T60" s="182">
        <v>0</v>
      </c>
      <c r="U60" s="182">
        <v>0</v>
      </c>
      <c r="V60" s="182">
        <v>1</v>
      </c>
      <c r="W60" s="182">
        <v>1</v>
      </c>
      <c r="X60" s="182">
        <v>1</v>
      </c>
      <c r="Y60" s="182">
        <v>1</v>
      </c>
      <c r="Z60" s="182">
        <v>0</v>
      </c>
      <c r="AA60" s="191" t="s">
        <v>546</v>
      </c>
      <c r="AB60" s="191" t="s">
        <v>546</v>
      </c>
      <c r="AC60" s="197" t="s">
        <v>1293</v>
      </c>
      <c r="AD60" s="191">
        <v>477.08440000000002</v>
      </c>
      <c r="AE60" s="194" t="s">
        <v>546</v>
      </c>
      <c r="AF60" s="194" t="s">
        <v>546</v>
      </c>
      <c r="AG60" s="192">
        <v>10480.325912983111</v>
      </c>
      <c r="AH60" s="196">
        <v>9735.85</v>
      </c>
      <c r="AI60" s="196">
        <v>12302.380999999999</v>
      </c>
      <c r="AJ60" s="182" t="s">
        <v>546</v>
      </c>
      <c r="AK60" s="194" t="s">
        <v>546</v>
      </c>
      <c r="AL60" s="194">
        <f>100*AG60/AI60</f>
        <v>85.189411000871388</v>
      </c>
      <c r="AM60" s="194" t="s">
        <v>546</v>
      </c>
      <c r="AN60" s="192" t="s">
        <v>546</v>
      </c>
      <c r="AO60" s="192">
        <v>10480.325912983111</v>
      </c>
      <c r="AP60" s="192" t="s">
        <v>546</v>
      </c>
      <c r="AQ60" s="182">
        <v>0</v>
      </c>
      <c r="AR60" s="182">
        <v>1</v>
      </c>
      <c r="AS60" s="182">
        <v>1</v>
      </c>
      <c r="AT60" s="195">
        <v>0</v>
      </c>
      <c r="AU60" s="195">
        <v>2</v>
      </c>
      <c r="AV60" s="195">
        <v>0</v>
      </c>
      <c r="AW60" s="182">
        <v>1</v>
      </c>
      <c r="AX60" s="182">
        <v>0</v>
      </c>
      <c r="AY60" s="182">
        <v>0</v>
      </c>
      <c r="AZ60" s="182">
        <v>0</v>
      </c>
      <c r="BA60" s="182">
        <v>0</v>
      </c>
      <c r="BB60" s="182">
        <v>0</v>
      </c>
      <c r="BC60" s="182">
        <v>1</v>
      </c>
      <c r="BD60" s="182">
        <v>0</v>
      </c>
      <c r="BE60" s="182">
        <v>0</v>
      </c>
      <c r="BF60" s="182">
        <f>IF(BG60=1,1,IF(BH60=1,2,3))</f>
        <v>2</v>
      </c>
      <c r="BG60" s="182">
        <v>0</v>
      </c>
      <c r="BH60" s="182">
        <v>1</v>
      </c>
      <c r="BI60" s="182">
        <v>0</v>
      </c>
      <c r="BJ60" s="182">
        <v>0</v>
      </c>
      <c r="BK60" s="182">
        <v>0</v>
      </c>
      <c r="BL60" s="182">
        <v>0</v>
      </c>
      <c r="BM60" s="182">
        <v>0</v>
      </c>
      <c r="BN60" s="182">
        <v>0</v>
      </c>
      <c r="BO60" s="182">
        <v>0</v>
      </c>
      <c r="BP60" s="182">
        <v>0</v>
      </c>
      <c r="BQ60" s="182">
        <v>0</v>
      </c>
      <c r="BR60" s="182">
        <v>0</v>
      </c>
      <c r="BS60" s="182">
        <v>0</v>
      </c>
      <c r="BT60" s="182">
        <v>0</v>
      </c>
      <c r="BU60" s="114"/>
      <c r="BV60" s="114"/>
      <c r="BW60" s="114"/>
      <c r="BX60" s="114"/>
      <c r="BY60" s="114"/>
      <c r="BZ60" s="114"/>
      <c r="CA60" s="114"/>
      <c r="CB60" s="114"/>
      <c r="CC60" s="114"/>
      <c r="CD60" s="114"/>
      <c r="CE60" s="114"/>
      <c r="CF60" s="114"/>
    </row>
    <row r="61" spans="1:84" s="101" customFormat="1">
      <c r="A61" s="162" t="s">
        <v>109</v>
      </c>
      <c r="B61" s="160" t="s">
        <v>856</v>
      </c>
      <c r="C61" s="162" t="s">
        <v>787</v>
      </c>
      <c r="D61" s="162" t="s">
        <v>167</v>
      </c>
      <c r="E61" s="162" t="s">
        <v>796</v>
      </c>
      <c r="F61" s="189">
        <v>0</v>
      </c>
      <c r="G61" s="189"/>
      <c r="H61" s="189"/>
      <c r="I61" s="182"/>
      <c r="J61" s="182"/>
      <c r="K61" s="182" t="s">
        <v>1565</v>
      </c>
      <c r="L61" s="182"/>
      <c r="M61" s="182"/>
      <c r="N61" s="182"/>
      <c r="O61" s="182"/>
      <c r="P61" s="182"/>
      <c r="Q61" s="182"/>
      <c r="R61" s="182" t="s">
        <v>1565</v>
      </c>
      <c r="S61" s="182"/>
      <c r="T61" s="182"/>
      <c r="U61" s="182"/>
      <c r="V61" s="182"/>
      <c r="W61" s="182"/>
      <c r="X61" s="182"/>
      <c r="Y61" s="182"/>
      <c r="Z61" s="182"/>
      <c r="AA61" s="191"/>
      <c r="AB61" s="191"/>
      <c r="AC61" s="191"/>
      <c r="AD61" s="191"/>
      <c r="AE61" s="192"/>
      <c r="AF61" s="192"/>
      <c r="AG61" s="192"/>
      <c r="AH61" s="193">
        <v>557.59500000000003</v>
      </c>
      <c r="AI61" s="193">
        <v>453.05599999999998</v>
      </c>
      <c r="AJ61" s="191"/>
      <c r="AK61" s="194"/>
      <c r="AL61" s="192"/>
      <c r="AM61" s="192"/>
      <c r="AN61" s="192"/>
      <c r="AO61" s="192"/>
      <c r="AP61" s="192"/>
      <c r="AQ61" s="114"/>
      <c r="AR61" s="182" t="s">
        <v>1565</v>
      </c>
      <c r="AS61" s="114"/>
      <c r="AT61" s="114"/>
      <c r="AU61" s="195" t="s">
        <v>1565</v>
      </c>
      <c r="AV61" s="114"/>
      <c r="AW61" s="114"/>
      <c r="AX61" s="114"/>
      <c r="AY61" s="114"/>
      <c r="AZ61" s="114"/>
      <c r="BA61" s="114"/>
      <c r="BB61" s="114"/>
      <c r="BC61" s="114"/>
      <c r="BD61" s="114"/>
      <c r="BE61" s="114"/>
      <c r="BF61" s="182" t="s">
        <v>1565</v>
      </c>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row>
    <row r="62" spans="1:84" s="101" customFormat="1">
      <c r="A62" s="162" t="s">
        <v>142</v>
      </c>
      <c r="B62" s="160" t="s">
        <v>857</v>
      </c>
      <c r="C62" s="162" t="s">
        <v>795</v>
      </c>
      <c r="D62" s="162" t="s">
        <v>170</v>
      </c>
      <c r="E62" s="162" t="s">
        <v>791</v>
      </c>
      <c r="F62" s="189">
        <v>0</v>
      </c>
      <c r="G62" s="189"/>
      <c r="H62" s="189"/>
      <c r="I62" s="182"/>
      <c r="J62" s="182"/>
      <c r="K62" s="182" t="s">
        <v>1565</v>
      </c>
      <c r="L62" s="182"/>
      <c r="M62" s="182"/>
      <c r="N62" s="182"/>
      <c r="O62" s="182"/>
      <c r="P62" s="182"/>
      <c r="Q62" s="182"/>
      <c r="R62" s="182" t="s">
        <v>1565</v>
      </c>
      <c r="S62" s="182"/>
      <c r="T62" s="182"/>
      <c r="U62" s="182"/>
      <c r="V62" s="182"/>
      <c r="W62" s="182"/>
      <c r="X62" s="182"/>
      <c r="Y62" s="182"/>
      <c r="Z62" s="182"/>
      <c r="AA62" s="191"/>
      <c r="AB62" s="191"/>
      <c r="AC62" s="191"/>
      <c r="AD62" s="191"/>
      <c r="AE62" s="192"/>
      <c r="AF62" s="192"/>
      <c r="AG62" s="192"/>
      <c r="AH62" s="196">
        <v>2623.3580000000002</v>
      </c>
      <c r="AI62" s="196">
        <v>3604.511</v>
      </c>
      <c r="AJ62" s="191"/>
      <c r="AK62" s="194"/>
      <c r="AL62" s="192"/>
      <c r="AM62" s="192"/>
      <c r="AN62" s="192"/>
      <c r="AO62" s="192"/>
      <c r="AP62" s="192"/>
      <c r="AQ62" s="114"/>
      <c r="AR62" s="182" t="s">
        <v>1565</v>
      </c>
      <c r="AS62" s="114"/>
      <c r="AT62" s="114"/>
      <c r="AU62" s="195" t="s">
        <v>1565</v>
      </c>
      <c r="AV62" s="114"/>
      <c r="AW62" s="114"/>
      <c r="AX62" s="114"/>
      <c r="AY62" s="114"/>
      <c r="AZ62" s="114"/>
      <c r="BA62" s="114"/>
      <c r="BB62" s="114"/>
      <c r="BC62" s="114"/>
      <c r="BD62" s="114"/>
      <c r="BE62" s="114"/>
      <c r="BF62" s="182" t="s">
        <v>1565</v>
      </c>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row>
    <row r="63" spans="1:84" s="101" customFormat="1">
      <c r="A63" s="162" t="s">
        <v>26</v>
      </c>
      <c r="B63" s="160" t="s">
        <v>858</v>
      </c>
      <c r="C63" s="162" t="s">
        <v>801</v>
      </c>
      <c r="D63" s="162" t="s">
        <v>169</v>
      </c>
      <c r="E63" s="162"/>
      <c r="F63" s="189">
        <v>1</v>
      </c>
      <c r="G63" s="189" t="s">
        <v>1312</v>
      </c>
      <c r="H63" s="189" t="s">
        <v>1311</v>
      </c>
      <c r="I63" s="182">
        <v>1998</v>
      </c>
      <c r="J63" s="182">
        <v>1</v>
      </c>
      <c r="K63" s="182">
        <v>1</v>
      </c>
      <c r="L63" s="182">
        <v>1</v>
      </c>
      <c r="M63" s="182">
        <v>0</v>
      </c>
      <c r="N63" s="182">
        <v>3</v>
      </c>
      <c r="O63" s="182">
        <v>0</v>
      </c>
      <c r="P63" s="182">
        <v>0</v>
      </c>
      <c r="Q63" s="182">
        <v>1</v>
      </c>
      <c r="R63" s="182">
        <v>2</v>
      </c>
      <c r="S63" s="182">
        <v>0</v>
      </c>
      <c r="T63" s="182">
        <v>1</v>
      </c>
      <c r="U63" s="182">
        <v>1</v>
      </c>
      <c r="V63" s="182">
        <v>1</v>
      </c>
      <c r="W63" s="182">
        <v>1</v>
      </c>
      <c r="X63" s="182">
        <v>1</v>
      </c>
      <c r="Y63" s="182">
        <v>1</v>
      </c>
      <c r="Z63" s="182">
        <v>0</v>
      </c>
      <c r="AA63" s="190" t="s">
        <v>1225</v>
      </c>
      <c r="AB63" s="190" t="s">
        <v>212</v>
      </c>
      <c r="AC63" s="190" t="s">
        <v>212</v>
      </c>
      <c r="AD63" s="190">
        <v>0.72553145178843503</v>
      </c>
      <c r="AE63" s="195">
        <v>22727</v>
      </c>
      <c r="AF63" s="195">
        <v>133333</v>
      </c>
      <c r="AG63" s="195">
        <v>137830</v>
      </c>
      <c r="AH63" s="196">
        <v>40495.847999999998</v>
      </c>
      <c r="AI63" s="196">
        <v>44999.495999999999</v>
      </c>
      <c r="AJ63" s="190">
        <v>77</v>
      </c>
      <c r="AK63" s="194">
        <f>100*AF63/AH63</f>
        <v>329.2510382792824</v>
      </c>
      <c r="AL63" s="194">
        <f>100*AG63/AI63</f>
        <v>306.29231936286578</v>
      </c>
      <c r="AM63" s="194">
        <v>22727</v>
      </c>
      <c r="AN63" s="195">
        <v>133333</v>
      </c>
      <c r="AO63" s="195">
        <v>137830</v>
      </c>
      <c r="AP63" s="195">
        <v>1</v>
      </c>
      <c r="AQ63" s="182">
        <v>0</v>
      </c>
      <c r="AR63" s="182">
        <v>1</v>
      </c>
      <c r="AS63" s="182">
        <v>1</v>
      </c>
      <c r="AT63" s="195">
        <v>0</v>
      </c>
      <c r="AU63" s="195">
        <v>2</v>
      </c>
      <c r="AV63" s="195">
        <v>0</v>
      </c>
      <c r="AW63" s="182">
        <v>1</v>
      </c>
      <c r="AX63" s="182">
        <v>0</v>
      </c>
      <c r="AY63" s="182">
        <v>0</v>
      </c>
      <c r="AZ63" s="182">
        <v>0</v>
      </c>
      <c r="BA63" s="182">
        <v>0</v>
      </c>
      <c r="BB63" s="182">
        <v>1</v>
      </c>
      <c r="BC63" s="182">
        <v>0</v>
      </c>
      <c r="BD63" s="182">
        <v>0</v>
      </c>
      <c r="BE63" s="182">
        <v>0</v>
      </c>
      <c r="BF63" s="182">
        <f>IF(BG63=1,1,IF(BH63=1,2,3))</f>
        <v>2</v>
      </c>
      <c r="BG63" s="182">
        <v>0</v>
      </c>
      <c r="BH63" s="182">
        <v>1</v>
      </c>
      <c r="BI63" s="182">
        <v>0</v>
      </c>
      <c r="BJ63" s="182">
        <v>0</v>
      </c>
      <c r="BK63" s="182">
        <v>1</v>
      </c>
      <c r="BL63" s="182">
        <v>0</v>
      </c>
      <c r="BM63" s="182">
        <v>1</v>
      </c>
      <c r="BN63" s="182">
        <v>1</v>
      </c>
      <c r="BO63" s="182">
        <v>1</v>
      </c>
      <c r="BP63" s="182">
        <v>1</v>
      </c>
      <c r="BQ63" s="182">
        <v>0</v>
      </c>
      <c r="BR63" s="182">
        <v>1</v>
      </c>
      <c r="BS63" s="182">
        <v>1</v>
      </c>
      <c r="BT63" s="182">
        <v>1</v>
      </c>
      <c r="BU63" s="114"/>
      <c r="BV63" s="114"/>
      <c r="BW63" s="114"/>
      <c r="BX63" s="114"/>
      <c r="BY63" s="114"/>
      <c r="BZ63" s="114"/>
      <c r="CA63" s="114"/>
      <c r="CB63" s="114"/>
      <c r="CC63" s="114"/>
      <c r="CD63" s="114"/>
      <c r="CE63" s="114"/>
      <c r="CF63" s="114"/>
    </row>
    <row r="64" spans="1:84" s="101" customFormat="1">
      <c r="A64" s="162" t="s">
        <v>143</v>
      </c>
      <c r="B64" s="160" t="s">
        <v>859</v>
      </c>
      <c r="C64" s="162" t="s">
        <v>795</v>
      </c>
      <c r="D64" s="162" t="s">
        <v>167</v>
      </c>
      <c r="E64" s="162" t="s">
        <v>796</v>
      </c>
      <c r="F64" s="189">
        <v>0</v>
      </c>
      <c r="G64" s="189"/>
      <c r="H64" s="189"/>
      <c r="I64" s="182"/>
      <c r="J64" s="182"/>
      <c r="K64" s="182" t="s">
        <v>1565</v>
      </c>
      <c r="L64" s="182"/>
      <c r="M64" s="182"/>
      <c r="N64" s="182"/>
      <c r="O64" s="182"/>
      <c r="P64" s="182"/>
      <c r="Q64" s="182"/>
      <c r="R64" s="182" t="s">
        <v>1565</v>
      </c>
      <c r="S64" s="182"/>
      <c r="T64" s="182"/>
      <c r="U64" s="182"/>
      <c r="V64" s="182"/>
      <c r="W64" s="182"/>
      <c r="X64" s="182"/>
      <c r="Y64" s="182"/>
      <c r="Z64" s="182"/>
      <c r="AA64" s="191"/>
      <c r="AB64" s="191"/>
      <c r="AC64" s="191"/>
      <c r="AD64" s="191"/>
      <c r="AE64" s="192"/>
      <c r="AF64" s="192"/>
      <c r="AG64" s="192"/>
      <c r="AH64" s="196">
        <v>1358.134</v>
      </c>
      <c r="AI64" s="196">
        <v>1729.963</v>
      </c>
      <c r="AJ64" s="191"/>
      <c r="AK64" s="194"/>
      <c r="AL64" s="192"/>
      <c r="AM64" s="192"/>
      <c r="AN64" s="192"/>
      <c r="AO64" s="192"/>
      <c r="AP64" s="192"/>
      <c r="AQ64" s="114"/>
      <c r="AR64" s="182" t="s">
        <v>1565</v>
      </c>
      <c r="AS64" s="114"/>
      <c r="AT64" s="114"/>
      <c r="AU64" s="195" t="s">
        <v>1565</v>
      </c>
      <c r="AV64" s="114"/>
      <c r="AW64" s="114"/>
      <c r="AX64" s="114"/>
      <c r="AY64" s="114"/>
      <c r="AZ64" s="114"/>
      <c r="BA64" s="114"/>
      <c r="BB64" s="114"/>
      <c r="BC64" s="114"/>
      <c r="BD64" s="114"/>
      <c r="BE64" s="114"/>
      <c r="BF64" s="182" t="s">
        <v>1565</v>
      </c>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row>
    <row r="65" spans="1:84" s="101" customFormat="1">
      <c r="A65" s="162" t="s">
        <v>1079</v>
      </c>
      <c r="B65" s="160"/>
      <c r="C65" s="162" t="s">
        <v>801</v>
      </c>
      <c r="D65" s="162" t="s">
        <v>169</v>
      </c>
      <c r="E65" s="162"/>
      <c r="F65" s="189">
        <v>1</v>
      </c>
      <c r="G65" s="189" t="s">
        <v>1080</v>
      </c>
      <c r="H65" s="189" t="s">
        <v>1081</v>
      </c>
      <c r="I65" s="182">
        <v>1998</v>
      </c>
      <c r="J65" s="182">
        <v>1</v>
      </c>
      <c r="K65" s="182">
        <v>1</v>
      </c>
      <c r="L65" s="182">
        <v>1</v>
      </c>
      <c r="M65" s="182">
        <v>0</v>
      </c>
      <c r="N65" s="182">
        <v>3</v>
      </c>
      <c r="O65" s="182">
        <v>0</v>
      </c>
      <c r="P65" s="182">
        <v>0</v>
      </c>
      <c r="Q65" s="182">
        <v>1</v>
      </c>
      <c r="R65" s="182">
        <v>1</v>
      </c>
      <c r="S65" s="182">
        <v>1</v>
      </c>
      <c r="T65" s="182">
        <v>0</v>
      </c>
      <c r="U65" s="182">
        <v>0</v>
      </c>
      <c r="V65" s="182">
        <v>1</v>
      </c>
      <c r="W65" s="182">
        <v>1</v>
      </c>
      <c r="X65" s="182">
        <v>1</v>
      </c>
      <c r="Y65" s="182">
        <v>1</v>
      </c>
      <c r="Z65" s="182">
        <v>0</v>
      </c>
      <c r="AA65" s="190" t="s">
        <v>238</v>
      </c>
      <c r="AB65" s="190" t="s">
        <v>212</v>
      </c>
      <c r="AC65" s="190" t="s">
        <v>212</v>
      </c>
      <c r="AD65" s="190">
        <v>0.72553145178843503</v>
      </c>
      <c r="AE65" s="195">
        <v>56818</v>
      </c>
      <c r="AF65" s="195">
        <v>133333</v>
      </c>
      <c r="AG65" s="195">
        <v>137830</v>
      </c>
      <c r="AH65" s="198">
        <v>52390.219792101081</v>
      </c>
      <c r="AI65" s="198">
        <v>67831.879565353607</v>
      </c>
      <c r="AJ65" s="195">
        <v>180.55462250984806</v>
      </c>
      <c r="AK65" s="194">
        <f>100*AF65/AH65</f>
        <v>254.49979123794921</v>
      </c>
      <c r="AL65" s="194">
        <f>100*AG65/AI65</f>
        <v>203.19354392532452</v>
      </c>
      <c r="AM65" s="194">
        <v>56818</v>
      </c>
      <c r="AN65" s="195">
        <v>133333</v>
      </c>
      <c r="AO65" s="195">
        <v>137830</v>
      </c>
      <c r="AP65" s="195">
        <v>0</v>
      </c>
      <c r="AQ65" s="182">
        <v>0</v>
      </c>
      <c r="AR65" s="182">
        <v>2</v>
      </c>
      <c r="AS65" s="195">
        <v>0</v>
      </c>
      <c r="AT65" s="182">
        <v>1</v>
      </c>
      <c r="AU65" s="195">
        <v>2</v>
      </c>
      <c r="AV65" s="195">
        <v>0</v>
      </c>
      <c r="AW65" s="182">
        <v>1</v>
      </c>
      <c r="AX65" s="182">
        <v>0</v>
      </c>
      <c r="AY65" s="182">
        <v>0</v>
      </c>
      <c r="AZ65" s="182">
        <v>0</v>
      </c>
      <c r="BA65" s="182">
        <v>0</v>
      </c>
      <c r="BB65" s="182">
        <v>0</v>
      </c>
      <c r="BC65" s="182">
        <v>0</v>
      </c>
      <c r="BD65" s="182">
        <v>0</v>
      </c>
      <c r="BE65" s="182">
        <v>1</v>
      </c>
      <c r="BF65" s="182">
        <f>IF(BG65=1,1,IF(BH65=1,2,3))</f>
        <v>2</v>
      </c>
      <c r="BG65" s="182">
        <v>0</v>
      </c>
      <c r="BH65" s="182">
        <v>1</v>
      </c>
      <c r="BI65" s="182">
        <v>0</v>
      </c>
      <c r="BJ65" s="182">
        <v>0</v>
      </c>
      <c r="BK65" s="182">
        <v>0</v>
      </c>
      <c r="BL65" s="182">
        <v>0</v>
      </c>
      <c r="BM65" s="182">
        <v>1</v>
      </c>
      <c r="BN65" s="182">
        <v>0</v>
      </c>
      <c r="BO65" s="182">
        <v>0</v>
      </c>
      <c r="BP65" s="182">
        <v>0</v>
      </c>
      <c r="BQ65" s="182">
        <v>0</v>
      </c>
      <c r="BR65" s="182">
        <v>0</v>
      </c>
      <c r="BS65" s="182">
        <v>0</v>
      </c>
      <c r="BT65" s="182">
        <v>0</v>
      </c>
      <c r="BU65" s="114"/>
      <c r="BV65" s="114"/>
      <c r="BW65" s="114"/>
      <c r="BX65" s="114"/>
      <c r="BY65" s="114"/>
      <c r="BZ65" s="114"/>
      <c r="CA65" s="114"/>
      <c r="CB65" s="114"/>
      <c r="CC65" s="114"/>
      <c r="CD65" s="114"/>
      <c r="CE65" s="114"/>
      <c r="CF65" s="114"/>
    </row>
    <row r="66" spans="1:84" s="101" customFormat="1">
      <c r="A66" s="162" t="s">
        <v>27</v>
      </c>
      <c r="B66" s="160" t="s">
        <v>860</v>
      </c>
      <c r="C66" s="162" t="s">
        <v>801</v>
      </c>
      <c r="D66" s="162" t="s">
        <v>169</v>
      </c>
      <c r="E66" s="162"/>
      <c r="F66" s="189">
        <v>1</v>
      </c>
      <c r="G66" s="189" t="s">
        <v>1082</v>
      </c>
      <c r="H66" s="189" t="s">
        <v>1083</v>
      </c>
      <c r="I66" s="182">
        <v>1995</v>
      </c>
      <c r="J66" s="182">
        <v>1</v>
      </c>
      <c r="K66" s="182">
        <v>1</v>
      </c>
      <c r="L66" s="182">
        <v>1</v>
      </c>
      <c r="M66" s="182">
        <v>0</v>
      </c>
      <c r="N66" s="182">
        <v>3</v>
      </c>
      <c r="O66" s="182">
        <v>0</v>
      </c>
      <c r="P66" s="182">
        <v>0</v>
      </c>
      <c r="Q66" s="182">
        <v>1</v>
      </c>
      <c r="R66" s="182">
        <v>1</v>
      </c>
      <c r="S66" s="182">
        <v>1</v>
      </c>
      <c r="T66" s="182">
        <v>0</v>
      </c>
      <c r="U66" s="182">
        <v>0</v>
      </c>
      <c r="V66" s="182">
        <v>1</v>
      </c>
      <c r="W66" s="182">
        <v>1</v>
      </c>
      <c r="X66" s="182">
        <v>1</v>
      </c>
      <c r="Y66" s="182">
        <v>1</v>
      </c>
      <c r="Z66" s="182">
        <v>0</v>
      </c>
      <c r="AA66" s="190" t="s">
        <v>211</v>
      </c>
      <c r="AB66" s="190" t="s">
        <v>212</v>
      </c>
      <c r="AC66" s="190" t="s">
        <v>212</v>
      </c>
      <c r="AD66" s="190">
        <v>0.72553145178843503</v>
      </c>
      <c r="AE66" s="195">
        <v>22727</v>
      </c>
      <c r="AF66" s="195">
        <v>133333</v>
      </c>
      <c r="AG66" s="195">
        <v>137830</v>
      </c>
      <c r="AH66" s="196">
        <v>26357.675999999999</v>
      </c>
      <c r="AI66" s="196">
        <v>21857.279999999999</v>
      </c>
      <c r="AJ66" s="190">
        <v>130</v>
      </c>
      <c r="AK66" s="194">
        <f>100*AF66/AH66</f>
        <v>505.86022834486624</v>
      </c>
      <c r="AL66" s="194">
        <f>100*AG66/AI66</f>
        <v>630.59081459358163</v>
      </c>
      <c r="AM66" s="194">
        <v>22727</v>
      </c>
      <c r="AN66" s="195">
        <v>133333</v>
      </c>
      <c r="AO66" s="195">
        <v>137830</v>
      </c>
      <c r="AP66" s="195">
        <v>0</v>
      </c>
      <c r="AQ66" s="182">
        <v>0</v>
      </c>
      <c r="AR66" s="182">
        <v>1</v>
      </c>
      <c r="AS66" s="182">
        <v>1</v>
      </c>
      <c r="AT66" s="195">
        <v>0</v>
      </c>
      <c r="AU66" s="195">
        <v>2</v>
      </c>
      <c r="AV66" s="195">
        <v>0</v>
      </c>
      <c r="AW66" s="182">
        <v>1</v>
      </c>
      <c r="AX66" s="182">
        <v>0</v>
      </c>
      <c r="AY66" s="182">
        <v>0</v>
      </c>
      <c r="AZ66" s="182">
        <v>1</v>
      </c>
      <c r="BA66" s="182">
        <v>0</v>
      </c>
      <c r="BB66" s="182">
        <v>1</v>
      </c>
      <c r="BC66" s="182">
        <v>0</v>
      </c>
      <c r="BD66" s="182">
        <v>0</v>
      </c>
      <c r="BE66" s="182">
        <v>0</v>
      </c>
      <c r="BF66" s="182">
        <f>IF(BG66=1,1,IF(BH66=1,2,3))</f>
        <v>2</v>
      </c>
      <c r="BG66" s="182">
        <v>0</v>
      </c>
      <c r="BH66" s="182">
        <v>1</v>
      </c>
      <c r="BI66" s="182">
        <v>0</v>
      </c>
      <c r="BJ66" s="182">
        <v>0</v>
      </c>
      <c r="BK66" s="182">
        <v>1</v>
      </c>
      <c r="BL66" s="182">
        <v>0</v>
      </c>
      <c r="BM66" s="182">
        <v>1</v>
      </c>
      <c r="BN66" s="182">
        <v>0</v>
      </c>
      <c r="BO66" s="182">
        <v>0</v>
      </c>
      <c r="BP66" s="182">
        <v>0</v>
      </c>
      <c r="BQ66" s="182">
        <v>0</v>
      </c>
      <c r="BR66" s="182">
        <v>1</v>
      </c>
      <c r="BS66" s="182">
        <v>0</v>
      </c>
      <c r="BT66" s="182">
        <v>1</v>
      </c>
      <c r="BU66" s="114"/>
      <c r="BV66" s="114"/>
      <c r="BW66" s="114"/>
      <c r="BX66" s="114"/>
      <c r="BY66" s="114"/>
      <c r="BZ66" s="114"/>
      <c r="CA66" s="114"/>
      <c r="CB66" s="114"/>
      <c r="CC66" s="114"/>
      <c r="CD66" s="114"/>
      <c r="CE66" s="114"/>
      <c r="CF66" s="114"/>
    </row>
    <row r="67" spans="1:84" s="101" customFormat="1">
      <c r="A67" s="162" t="s">
        <v>144</v>
      </c>
      <c r="B67" s="160" t="s">
        <v>861</v>
      </c>
      <c r="C67" s="162" t="s">
        <v>790</v>
      </c>
      <c r="D67" s="162" t="s">
        <v>171</v>
      </c>
      <c r="E67" s="162" t="s">
        <v>798</v>
      </c>
      <c r="F67" s="189">
        <v>0</v>
      </c>
      <c r="G67" s="189"/>
      <c r="H67" s="189"/>
      <c r="I67" s="182"/>
      <c r="J67" s="182"/>
      <c r="K67" s="182" t="s">
        <v>1565</v>
      </c>
      <c r="L67" s="182"/>
      <c r="M67" s="182"/>
      <c r="N67" s="182"/>
      <c r="O67" s="182"/>
      <c r="P67" s="182"/>
      <c r="Q67" s="182"/>
      <c r="R67" s="182" t="s">
        <v>1565</v>
      </c>
      <c r="S67" s="182"/>
      <c r="T67" s="182"/>
      <c r="U67" s="182"/>
      <c r="V67" s="182"/>
      <c r="W67" s="182"/>
      <c r="X67" s="182"/>
      <c r="Y67" s="182"/>
      <c r="Z67" s="182"/>
      <c r="AA67" s="191"/>
      <c r="AB67" s="191"/>
      <c r="AC67" s="191"/>
      <c r="AD67" s="191"/>
      <c r="AE67" s="192"/>
      <c r="AF67" s="192"/>
      <c r="AG67" s="192"/>
      <c r="AH67" s="196">
        <v>7365.6670000000004</v>
      </c>
      <c r="AI67" s="196">
        <v>7696.8760000000002</v>
      </c>
      <c r="AJ67" s="191"/>
      <c r="AK67" s="194"/>
      <c r="AL67" s="192"/>
      <c r="AM67" s="192"/>
      <c r="AN67" s="192"/>
      <c r="AO67" s="192"/>
      <c r="AP67" s="192"/>
      <c r="AQ67" s="114"/>
      <c r="AR67" s="182" t="s">
        <v>1565</v>
      </c>
      <c r="AS67" s="114"/>
      <c r="AT67" s="114"/>
      <c r="AU67" s="195" t="s">
        <v>1565</v>
      </c>
      <c r="AV67" s="114"/>
      <c r="AW67" s="114"/>
      <c r="AX67" s="114"/>
      <c r="AY67" s="114"/>
      <c r="AZ67" s="114"/>
      <c r="BA67" s="114"/>
      <c r="BB67" s="114"/>
      <c r="BC67" s="114"/>
      <c r="BD67" s="114"/>
      <c r="BE67" s="114"/>
      <c r="BF67" s="182" t="s">
        <v>1565</v>
      </c>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row>
    <row r="68" spans="1:84" s="101" customFormat="1">
      <c r="A68" s="162" t="s">
        <v>28</v>
      </c>
      <c r="B68" s="160" t="s">
        <v>862</v>
      </c>
      <c r="C68" s="162" t="s">
        <v>795</v>
      </c>
      <c r="D68" s="162" t="s">
        <v>171</v>
      </c>
      <c r="E68" s="162" t="s">
        <v>798</v>
      </c>
      <c r="F68" s="189">
        <v>1</v>
      </c>
      <c r="G68" s="189" t="s">
        <v>1084</v>
      </c>
      <c r="H68" s="189" t="s">
        <v>1085</v>
      </c>
      <c r="I68" s="182">
        <v>1999</v>
      </c>
      <c r="J68" s="182">
        <v>1</v>
      </c>
      <c r="K68" s="182">
        <v>2</v>
      </c>
      <c r="L68" s="182">
        <v>0</v>
      </c>
      <c r="M68" s="182">
        <v>1</v>
      </c>
      <c r="N68" s="182">
        <v>1</v>
      </c>
      <c r="O68" s="182">
        <v>1</v>
      </c>
      <c r="P68" s="182">
        <v>0</v>
      </c>
      <c r="Q68" s="182">
        <v>0</v>
      </c>
      <c r="R68" s="182">
        <v>1</v>
      </c>
      <c r="S68" s="182">
        <v>1</v>
      </c>
      <c r="T68" s="182">
        <v>0</v>
      </c>
      <c r="U68" s="182">
        <v>0</v>
      </c>
      <c r="V68" s="182">
        <v>1</v>
      </c>
      <c r="W68" s="182">
        <v>1</v>
      </c>
      <c r="X68" s="182">
        <v>1</v>
      </c>
      <c r="Y68" s="182">
        <v>0</v>
      </c>
      <c r="Z68" s="182">
        <v>0</v>
      </c>
      <c r="AA68" s="190" t="s">
        <v>258</v>
      </c>
      <c r="AB68" s="190" t="s">
        <v>258</v>
      </c>
      <c r="AC68" s="190" t="s">
        <v>258</v>
      </c>
      <c r="AD68" s="190">
        <v>7.8467000000000002</v>
      </c>
      <c r="AE68" s="195">
        <v>2519</v>
      </c>
      <c r="AF68" s="195">
        <v>2481</v>
      </c>
      <c r="AG68" s="195">
        <v>2548.8421884359027</v>
      </c>
      <c r="AH68" s="196">
        <v>2875.3110000000001</v>
      </c>
      <c r="AI68" s="196">
        <v>3512.5309999999999</v>
      </c>
      <c r="AJ68" s="190">
        <v>139</v>
      </c>
      <c r="AK68" s="194">
        <f>100*AF68/AH68</f>
        <v>86.28631824522634</v>
      </c>
      <c r="AL68" s="194">
        <f>100*AG68/AI68</f>
        <v>72.564261737075142</v>
      </c>
      <c r="AM68" s="194">
        <v>2519</v>
      </c>
      <c r="AN68" s="195">
        <v>2481</v>
      </c>
      <c r="AO68" s="195">
        <v>2548.8421884359027</v>
      </c>
      <c r="AP68" s="195">
        <v>0</v>
      </c>
      <c r="AQ68" s="182">
        <v>0</v>
      </c>
      <c r="AR68" s="182">
        <v>1</v>
      </c>
      <c r="AS68" s="182">
        <v>1</v>
      </c>
      <c r="AT68" s="195">
        <v>0</v>
      </c>
      <c r="AU68" s="195">
        <v>3</v>
      </c>
      <c r="AV68" s="195">
        <v>0</v>
      </c>
      <c r="AW68" s="195">
        <v>0</v>
      </c>
      <c r="AX68" s="182">
        <v>1</v>
      </c>
      <c r="AY68" s="182">
        <v>1</v>
      </c>
      <c r="AZ68" s="195">
        <v>0</v>
      </c>
      <c r="BA68" s="195">
        <v>0</v>
      </c>
      <c r="BB68" s="195">
        <v>0</v>
      </c>
      <c r="BC68" s="182">
        <v>1</v>
      </c>
      <c r="BD68" s="195">
        <v>0</v>
      </c>
      <c r="BE68" s="195">
        <v>0</v>
      </c>
      <c r="BF68" s="182">
        <f>IF(BG68=1,1,IF(BH68=1,2,3))</f>
        <v>2</v>
      </c>
      <c r="BG68" s="195">
        <v>0</v>
      </c>
      <c r="BH68" s="182">
        <v>1</v>
      </c>
      <c r="BI68" s="195">
        <v>0</v>
      </c>
      <c r="BJ68" s="195">
        <v>0</v>
      </c>
      <c r="BK68" s="195">
        <v>0</v>
      </c>
      <c r="BL68" s="195">
        <v>0</v>
      </c>
      <c r="BM68" s="195">
        <v>0</v>
      </c>
      <c r="BN68" s="195">
        <v>0</v>
      </c>
      <c r="BO68" s="195">
        <v>0</v>
      </c>
      <c r="BP68" s="195">
        <v>0</v>
      </c>
      <c r="BQ68" s="195">
        <v>0</v>
      </c>
      <c r="BR68" s="195">
        <v>0</v>
      </c>
      <c r="BS68" s="195">
        <v>0</v>
      </c>
      <c r="BT68" s="195">
        <v>0</v>
      </c>
      <c r="BU68" s="114"/>
      <c r="BV68" s="114"/>
      <c r="BW68" s="114"/>
      <c r="BX68" s="114"/>
      <c r="BY68" s="114"/>
      <c r="BZ68" s="114"/>
      <c r="CA68" s="114"/>
      <c r="CB68" s="114"/>
      <c r="CC68" s="114"/>
      <c r="CD68" s="114"/>
      <c r="CE68" s="114"/>
      <c r="CF68" s="114"/>
    </row>
    <row r="69" spans="1:84" s="101" customFormat="1">
      <c r="A69" s="162" t="s">
        <v>145</v>
      </c>
      <c r="B69" s="160" t="s">
        <v>863</v>
      </c>
      <c r="C69" s="162" t="s">
        <v>787</v>
      </c>
      <c r="D69" s="162" t="s">
        <v>167</v>
      </c>
      <c r="E69" s="162" t="s">
        <v>796</v>
      </c>
      <c r="F69" s="189">
        <v>0</v>
      </c>
      <c r="G69" s="189"/>
      <c r="H69" s="189"/>
      <c r="I69" s="182"/>
      <c r="J69" s="182"/>
      <c r="K69" s="182" t="s">
        <v>1565</v>
      </c>
      <c r="L69" s="182"/>
      <c r="M69" s="182"/>
      <c r="N69" s="182"/>
      <c r="O69" s="182"/>
      <c r="P69" s="182"/>
      <c r="Q69" s="182"/>
      <c r="R69" s="182" t="s">
        <v>1565</v>
      </c>
      <c r="S69" s="182"/>
      <c r="T69" s="182"/>
      <c r="U69" s="182"/>
      <c r="V69" s="182"/>
      <c r="W69" s="182"/>
      <c r="X69" s="182"/>
      <c r="Y69" s="182"/>
      <c r="Z69" s="182"/>
      <c r="AA69" s="191"/>
      <c r="AB69" s="191"/>
      <c r="AC69" s="191"/>
      <c r="AD69" s="191"/>
      <c r="AE69" s="192"/>
      <c r="AF69" s="192"/>
      <c r="AG69" s="192"/>
      <c r="AH69" s="193">
        <v>477.10500000000002</v>
      </c>
      <c r="AI69" s="193">
        <v>564.63800000000003</v>
      </c>
      <c r="AJ69" s="191"/>
      <c r="AK69" s="194"/>
      <c r="AL69" s="192"/>
      <c r="AM69" s="192"/>
      <c r="AN69" s="192"/>
      <c r="AO69" s="192"/>
      <c r="AP69" s="192"/>
      <c r="AQ69" s="114"/>
      <c r="AR69" s="182" t="s">
        <v>1565</v>
      </c>
      <c r="AS69" s="114"/>
      <c r="AT69" s="114"/>
      <c r="AU69" s="195" t="s">
        <v>1565</v>
      </c>
      <c r="AV69" s="114"/>
      <c r="AW69" s="114"/>
      <c r="AX69" s="114"/>
      <c r="AY69" s="114"/>
      <c r="AZ69" s="114"/>
      <c r="BA69" s="114"/>
      <c r="BB69" s="114"/>
      <c r="BC69" s="114"/>
      <c r="BD69" s="114"/>
      <c r="BE69" s="114"/>
      <c r="BF69" s="182" t="s">
        <v>1565</v>
      </c>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row>
    <row r="70" spans="1:84" s="101" customFormat="1">
      <c r="A70" s="162" t="s">
        <v>146</v>
      </c>
      <c r="B70" s="160" t="s">
        <v>864</v>
      </c>
      <c r="C70" s="162" t="s">
        <v>787</v>
      </c>
      <c r="D70" s="162" t="s">
        <v>167</v>
      </c>
      <c r="E70" s="162" t="s">
        <v>796</v>
      </c>
      <c r="F70" s="189">
        <v>0</v>
      </c>
      <c r="G70" s="189"/>
      <c r="H70" s="189"/>
      <c r="I70" s="182"/>
      <c r="J70" s="182"/>
      <c r="K70" s="182" t="s">
        <v>1565</v>
      </c>
      <c r="L70" s="182"/>
      <c r="M70" s="182"/>
      <c r="N70" s="182"/>
      <c r="O70" s="182"/>
      <c r="P70" s="182"/>
      <c r="Q70" s="182"/>
      <c r="R70" s="182" t="s">
        <v>1565</v>
      </c>
      <c r="S70" s="182"/>
      <c r="T70" s="182"/>
      <c r="U70" s="182"/>
      <c r="V70" s="182"/>
      <c r="W70" s="182"/>
      <c r="X70" s="182"/>
      <c r="Y70" s="182"/>
      <c r="Z70" s="182"/>
      <c r="AA70" s="191"/>
      <c r="AB70" s="191"/>
      <c r="AC70" s="191"/>
      <c r="AD70" s="191"/>
      <c r="AE70" s="192"/>
      <c r="AF70" s="192"/>
      <c r="AG70" s="192"/>
      <c r="AH70" s="193">
        <v>552.36</v>
      </c>
      <c r="AI70" s="193">
        <v>524.04600000000005</v>
      </c>
      <c r="AJ70" s="191"/>
      <c r="AK70" s="194"/>
      <c r="AL70" s="192"/>
      <c r="AM70" s="192"/>
      <c r="AN70" s="192"/>
      <c r="AO70" s="192"/>
      <c r="AP70" s="192"/>
      <c r="AQ70" s="114"/>
      <c r="AR70" s="182" t="s">
        <v>1565</v>
      </c>
      <c r="AS70" s="114"/>
      <c r="AT70" s="114"/>
      <c r="AU70" s="195" t="s">
        <v>1565</v>
      </c>
      <c r="AV70" s="114"/>
      <c r="AW70" s="114"/>
      <c r="AX70" s="114"/>
      <c r="AY70" s="114"/>
      <c r="AZ70" s="114"/>
      <c r="BA70" s="114"/>
      <c r="BB70" s="114"/>
      <c r="BC70" s="114"/>
      <c r="BD70" s="114"/>
      <c r="BE70" s="114"/>
      <c r="BF70" s="182" t="s">
        <v>1565</v>
      </c>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row>
    <row r="71" spans="1:84" s="101" customFormat="1">
      <c r="A71" s="162" t="s">
        <v>110</v>
      </c>
      <c r="B71" s="160" t="s">
        <v>865</v>
      </c>
      <c r="C71" s="162" t="s">
        <v>795</v>
      </c>
      <c r="D71" s="162" t="s">
        <v>171</v>
      </c>
      <c r="E71" s="162" t="s">
        <v>798</v>
      </c>
      <c r="F71" s="189">
        <v>0</v>
      </c>
      <c r="G71" s="189"/>
      <c r="H71" s="189"/>
      <c r="I71" s="182"/>
      <c r="J71" s="182"/>
      <c r="K71" s="182" t="s">
        <v>1565</v>
      </c>
      <c r="L71" s="182"/>
      <c r="M71" s="182"/>
      <c r="N71" s="182"/>
      <c r="O71" s="182"/>
      <c r="P71" s="182"/>
      <c r="Q71" s="182"/>
      <c r="R71" s="182" t="s">
        <v>1565</v>
      </c>
      <c r="S71" s="182"/>
      <c r="T71" s="182"/>
      <c r="U71" s="182"/>
      <c r="V71" s="182"/>
      <c r="W71" s="182"/>
      <c r="X71" s="182"/>
      <c r="Y71" s="182"/>
      <c r="Z71" s="182"/>
      <c r="AA71" s="191"/>
      <c r="AB71" s="191"/>
      <c r="AC71" s="191"/>
      <c r="AD71" s="191"/>
      <c r="AE71" s="192"/>
      <c r="AF71" s="192"/>
      <c r="AG71" s="192"/>
      <c r="AH71" s="196">
        <v>2904.3420000000001</v>
      </c>
      <c r="AI71" s="196">
        <v>3729.1489999999999</v>
      </c>
      <c r="AJ71" s="191"/>
      <c r="AK71" s="194"/>
      <c r="AL71" s="192"/>
      <c r="AM71" s="192"/>
      <c r="AN71" s="192"/>
      <c r="AO71" s="192"/>
      <c r="AP71" s="192"/>
      <c r="AQ71" s="114"/>
      <c r="AR71" s="182" t="s">
        <v>1565</v>
      </c>
      <c r="AS71" s="114"/>
      <c r="AT71" s="114"/>
      <c r="AU71" s="195" t="s">
        <v>1565</v>
      </c>
      <c r="AV71" s="114"/>
      <c r="AW71" s="114"/>
      <c r="AX71" s="114"/>
      <c r="AY71" s="114"/>
      <c r="AZ71" s="114"/>
      <c r="BA71" s="114"/>
      <c r="BB71" s="114"/>
      <c r="BC71" s="114"/>
      <c r="BD71" s="114"/>
      <c r="BE71" s="114"/>
      <c r="BF71" s="182" t="s">
        <v>1565</v>
      </c>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row>
    <row r="72" spans="1:84" s="101" customFormat="1" ht="15" customHeight="1">
      <c r="A72" s="162" t="s">
        <v>147</v>
      </c>
      <c r="B72" s="160" t="s">
        <v>866</v>
      </c>
      <c r="C72" s="162" t="s">
        <v>787</v>
      </c>
      <c r="D72" s="162" t="s">
        <v>171</v>
      </c>
      <c r="E72" s="162" t="s">
        <v>798</v>
      </c>
      <c r="F72" s="189">
        <v>0</v>
      </c>
      <c r="G72" s="189"/>
      <c r="H72" s="189"/>
      <c r="I72" s="182"/>
      <c r="J72" s="182"/>
      <c r="K72" s="182" t="s">
        <v>1565</v>
      </c>
      <c r="L72" s="182"/>
      <c r="M72" s="182"/>
      <c r="N72" s="182"/>
      <c r="O72" s="182"/>
      <c r="P72" s="182"/>
      <c r="Q72" s="182"/>
      <c r="R72" s="182" t="s">
        <v>1565</v>
      </c>
      <c r="S72" s="182"/>
      <c r="T72" s="182"/>
      <c r="U72" s="182"/>
      <c r="V72" s="182"/>
      <c r="W72" s="182"/>
      <c r="X72" s="182"/>
      <c r="Y72" s="182"/>
      <c r="Z72" s="182"/>
      <c r="AA72" s="191"/>
      <c r="AB72" s="191"/>
      <c r="AC72" s="191"/>
      <c r="AD72" s="191"/>
      <c r="AE72" s="192"/>
      <c r="AF72" s="192"/>
      <c r="AG72" s="192"/>
      <c r="AH72" s="193">
        <v>668.94399999999996</v>
      </c>
      <c r="AI72" s="193">
        <v>819.81200000000001</v>
      </c>
      <c r="AJ72" s="191"/>
      <c r="AK72" s="194"/>
      <c r="AL72" s="192"/>
      <c r="AM72" s="192"/>
      <c r="AN72" s="192"/>
      <c r="AO72" s="192"/>
      <c r="AP72" s="192"/>
      <c r="AQ72" s="114"/>
      <c r="AR72" s="182" t="s">
        <v>1565</v>
      </c>
      <c r="AS72" s="114"/>
      <c r="AT72" s="114"/>
      <c r="AU72" s="195" t="s">
        <v>1565</v>
      </c>
      <c r="AV72" s="114"/>
      <c r="AW72" s="114"/>
      <c r="AX72" s="114"/>
      <c r="AY72" s="114"/>
      <c r="AZ72" s="114"/>
      <c r="BA72" s="114"/>
      <c r="BB72" s="114"/>
      <c r="BC72" s="114"/>
      <c r="BD72" s="114"/>
      <c r="BE72" s="114"/>
      <c r="BF72" s="182" t="s">
        <v>1565</v>
      </c>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row>
    <row r="73" spans="1:84" s="101" customFormat="1">
      <c r="A73" s="162" t="s">
        <v>29</v>
      </c>
      <c r="B73" s="160" t="s">
        <v>867</v>
      </c>
      <c r="C73" s="162" t="s">
        <v>795</v>
      </c>
      <c r="D73" s="162" t="s">
        <v>171</v>
      </c>
      <c r="E73" s="162" t="s">
        <v>798</v>
      </c>
      <c r="F73" s="189">
        <v>1</v>
      </c>
      <c r="G73" s="189" t="s">
        <v>1086</v>
      </c>
      <c r="H73" s="189" t="s">
        <v>1087</v>
      </c>
      <c r="I73" s="182">
        <v>1999</v>
      </c>
      <c r="J73" s="182">
        <v>1</v>
      </c>
      <c r="K73" s="182">
        <v>1</v>
      </c>
      <c r="L73" s="182">
        <v>1</v>
      </c>
      <c r="M73" s="182">
        <v>0</v>
      </c>
      <c r="N73" s="182">
        <v>1</v>
      </c>
      <c r="O73" s="182">
        <v>1</v>
      </c>
      <c r="P73" s="182">
        <v>0</v>
      </c>
      <c r="Q73" s="182">
        <v>0</v>
      </c>
      <c r="R73" s="182">
        <v>2</v>
      </c>
      <c r="S73" s="182">
        <v>0</v>
      </c>
      <c r="T73" s="182">
        <v>1</v>
      </c>
      <c r="U73" s="182">
        <v>0</v>
      </c>
      <c r="V73" s="182">
        <v>1</v>
      </c>
      <c r="W73" s="182">
        <v>1</v>
      </c>
      <c r="X73" s="182">
        <v>1</v>
      </c>
      <c r="Y73" s="182">
        <v>1</v>
      </c>
      <c r="Z73" s="182">
        <v>0</v>
      </c>
      <c r="AA73" s="190" t="s">
        <v>1286</v>
      </c>
      <c r="AB73" s="190" t="s">
        <v>1286</v>
      </c>
      <c r="AC73" s="190" t="s">
        <v>1286</v>
      </c>
      <c r="AD73" s="190">
        <v>1</v>
      </c>
      <c r="AE73" s="195">
        <v>9632.92</v>
      </c>
      <c r="AF73" s="195">
        <v>9632.92</v>
      </c>
      <c r="AG73" s="195">
        <v>9632.92</v>
      </c>
      <c r="AH73" s="196">
        <v>2063.9319999999998</v>
      </c>
      <c r="AI73" s="196">
        <v>2323.1170000000002</v>
      </c>
      <c r="AJ73" s="195">
        <v>784.43973941368074</v>
      </c>
      <c r="AK73" s="194">
        <f t="shared" ref="AK73:AL78" si="6">100*AF73/AH73</f>
        <v>466.72661696218677</v>
      </c>
      <c r="AL73" s="194">
        <f t="shared" si="6"/>
        <v>414.65496572062443</v>
      </c>
      <c r="AM73" s="194">
        <v>9632.92</v>
      </c>
      <c r="AN73" s="195">
        <v>9632.92</v>
      </c>
      <c r="AO73" s="195">
        <v>9632.92</v>
      </c>
      <c r="AP73" s="195">
        <v>0</v>
      </c>
      <c r="AQ73" s="182">
        <v>0</v>
      </c>
      <c r="AR73" s="182">
        <v>1</v>
      </c>
      <c r="AS73" s="182">
        <v>1</v>
      </c>
      <c r="AT73" s="195">
        <v>0</v>
      </c>
      <c r="AU73" s="195">
        <v>2</v>
      </c>
      <c r="AV73" s="195">
        <v>0</v>
      </c>
      <c r="AW73" s="182">
        <v>1</v>
      </c>
      <c r="AX73" s="182">
        <v>0</v>
      </c>
      <c r="AY73" s="182">
        <v>0</v>
      </c>
      <c r="AZ73" s="182">
        <v>0</v>
      </c>
      <c r="BA73" s="182">
        <v>1</v>
      </c>
      <c r="BB73" s="182">
        <v>0</v>
      </c>
      <c r="BC73" s="182">
        <v>0</v>
      </c>
      <c r="BD73" s="182">
        <v>0</v>
      </c>
      <c r="BE73" s="182">
        <v>0</v>
      </c>
      <c r="BF73" s="182">
        <f t="shared" ref="BF73:BF78" si="7">IF(BG73=1,1,IF(BH73=1,2,3))</f>
        <v>2</v>
      </c>
      <c r="BG73" s="182">
        <v>0</v>
      </c>
      <c r="BH73" s="182">
        <v>1</v>
      </c>
      <c r="BI73" s="182">
        <v>0</v>
      </c>
      <c r="BJ73" s="182">
        <v>0</v>
      </c>
      <c r="BK73" s="182">
        <v>0</v>
      </c>
      <c r="BL73" s="182">
        <v>0</v>
      </c>
      <c r="BM73" s="182">
        <v>0</v>
      </c>
      <c r="BN73" s="182">
        <v>0</v>
      </c>
      <c r="BO73" s="182">
        <v>0</v>
      </c>
      <c r="BP73" s="182">
        <v>0</v>
      </c>
      <c r="BQ73" s="182">
        <v>0</v>
      </c>
      <c r="BR73" s="182">
        <v>0</v>
      </c>
      <c r="BS73" s="182">
        <v>0</v>
      </c>
      <c r="BT73" s="182">
        <v>0</v>
      </c>
      <c r="BU73" s="114"/>
      <c r="BV73" s="114"/>
      <c r="BW73" s="114"/>
      <c r="BX73" s="114"/>
      <c r="BY73" s="114"/>
      <c r="BZ73" s="114"/>
      <c r="CA73" s="114"/>
      <c r="CB73" s="114"/>
      <c r="CC73" s="114"/>
      <c r="CD73" s="114"/>
      <c r="CE73" s="114"/>
      <c r="CF73" s="114"/>
    </row>
    <row r="74" spans="1:84" s="101" customFormat="1">
      <c r="A74" s="162" t="s">
        <v>763</v>
      </c>
      <c r="B74" s="160" t="s">
        <v>868</v>
      </c>
      <c r="C74" s="162" t="s">
        <v>801</v>
      </c>
      <c r="D74" s="162" t="s">
        <v>168</v>
      </c>
      <c r="E74" s="162"/>
      <c r="F74" s="189">
        <v>1</v>
      </c>
      <c r="G74" s="189" t="s">
        <v>1036</v>
      </c>
      <c r="H74" s="189" t="s">
        <v>1060</v>
      </c>
      <c r="I74" s="182">
        <v>2004</v>
      </c>
      <c r="J74" s="182">
        <v>1</v>
      </c>
      <c r="K74" s="182">
        <v>1</v>
      </c>
      <c r="L74" s="182">
        <v>1</v>
      </c>
      <c r="M74" s="182">
        <v>0</v>
      </c>
      <c r="N74" s="182">
        <v>1</v>
      </c>
      <c r="O74" s="182">
        <v>1</v>
      </c>
      <c r="P74" s="182">
        <v>0</v>
      </c>
      <c r="Q74" s="182">
        <v>0</v>
      </c>
      <c r="R74" s="182">
        <v>1</v>
      </c>
      <c r="S74" s="182">
        <v>1</v>
      </c>
      <c r="T74" s="182">
        <v>0</v>
      </c>
      <c r="U74" s="182">
        <v>0</v>
      </c>
      <c r="V74" s="182">
        <v>1</v>
      </c>
      <c r="W74" s="182">
        <v>1</v>
      </c>
      <c r="X74" s="182">
        <v>1</v>
      </c>
      <c r="Y74" s="182">
        <v>1</v>
      </c>
      <c r="Z74" s="182">
        <v>0</v>
      </c>
      <c r="AA74" s="190" t="s">
        <v>546</v>
      </c>
      <c r="AB74" s="191" t="s">
        <v>198</v>
      </c>
      <c r="AC74" s="191" t="s">
        <v>198</v>
      </c>
      <c r="AD74" s="191">
        <v>7.75</v>
      </c>
      <c r="AE74" s="195" t="s">
        <v>546</v>
      </c>
      <c r="AF74" s="195">
        <v>64350</v>
      </c>
      <c r="AG74" s="195">
        <v>64516.129032258068</v>
      </c>
      <c r="AH74" s="196">
        <v>32421.071</v>
      </c>
      <c r="AI74" s="196">
        <v>37777.188000000002</v>
      </c>
      <c r="AJ74" s="190" t="s">
        <v>546</v>
      </c>
      <c r="AK74" s="194">
        <f t="shared" si="6"/>
        <v>198.48203040547304</v>
      </c>
      <c r="AL74" s="194">
        <f t="shared" si="6"/>
        <v>170.78065480219985</v>
      </c>
      <c r="AM74" s="194" t="s">
        <v>546</v>
      </c>
      <c r="AN74" s="195" t="s">
        <v>271</v>
      </c>
      <c r="AO74" s="195">
        <v>64516.129032258068</v>
      </c>
      <c r="AP74" s="195" t="s">
        <v>546</v>
      </c>
      <c r="AQ74" s="182">
        <v>0</v>
      </c>
      <c r="AR74" s="182">
        <v>1</v>
      </c>
      <c r="AS74" s="182">
        <v>1</v>
      </c>
      <c r="AT74" s="195">
        <v>0</v>
      </c>
      <c r="AU74" s="195">
        <v>2</v>
      </c>
      <c r="AV74" s="195">
        <v>0</v>
      </c>
      <c r="AW74" s="182">
        <v>1</v>
      </c>
      <c r="AX74" s="182">
        <v>0</v>
      </c>
      <c r="AY74" s="182">
        <v>0</v>
      </c>
      <c r="AZ74" s="182">
        <v>1</v>
      </c>
      <c r="BA74" s="182">
        <v>1</v>
      </c>
      <c r="BB74" s="182">
        <v>0</v>
      </c>
      <c r="BC74" s="182">
        <v>0</v>
      </c>
      <c r="BD74" s="182">
        <v>0</v>
      </c>
      <c r="BE74" s="182">
        <v>0</v>
      </c>
      <c r="BF74" s="182">
        <f t="shared" si="7"/>
        <v>2</v>
      </c>
      <c r="BG74" s="182">
        <v>0</v>
      </c>
      <c r="BH74" s="182">
        <v>1</v>
      </c>
      <c r="BI74" s="182">
        <v>0</v>
      </c>
      <c r="BJ74" s="182">
        <v>0</v>
      </c>
      <c r="BK74" s="182">
        <v>0</v>
      </c>
      <c r="BL74" s="182">
        <v>0</v>
      </c>
      <c r="BM74" s="182">
        <v>1</v>
      </c>
      <c r="BN74" s="182">
        <v>1</v>
      </c>
      <c r="BO74" s="182">
        <v>0</v>
      </c>
      <c r="BP74" s="182">
        <v>0</v>
      </c>
      <c r="BQ74" s="182">
        <v>1</v>
      </c>
      <c r="BR74" s="182">
        <v>0</v>
      </c>
      <c r="BS74" s="182">
        <v>0</v>
      </c>
      <c r="BT74" s="182">
        <v>0</v>
      </c>
      <c r="BU74" s="114"/>
      <c r="BV74" s="114"/>
      <c r="BW74" s="114"/>
      <c r="BX74" s="114"/>
      <c r="BY74" s="114"/>
      <c r="BZ74" s="114"/>
      <c r="CA74" s="114"/>
      <c r="CB74" s="114"/>
      <c r="CC74" s="114"/>
      <c r="CD74" s="114"/>
      <c r="CE74" s="114"/>
      <c r="CF74" s="114"/>
    </row>
    <row r="75" spans="1:84" s="101" customFormat="1">
      <c r="A75" s="162" t="s">
        <v>30</v>
      </c>
      <c r="B75" s="160" t="s">
        <v>869</v>
      </c>
      <c r="C75" s="162" t="s">
        <v>801</v>
      </c>
      <c r="D75" s="162" t="s">
        <v>169</v>
      </c>
      <c r="E75" s="162"/>
      <c r="F75" s="189">
        <v>1</v>
      </c>
      <c r="G75" s="189" t="s">
        <v>1088</v>
      </c>
      <c r="H75" s="189" t="s">
        <v>1089</v>
      </c>
      <c r="I75" s="182">
        <v>1993</v>
      </c>
      <c r="J75" s="182">
        <v>1</v>
      </c>
      <c r="K75" s="182">
        <v>1</v>
      </c>
      <c r="L75" s="182">
        <v>1</v>
      </c>
      <c r="M75" s="182">
        <v>0</v>
      </c>
      <c r="N75" s="182">
        <v>3</v>
      </c>
      <c r="O75" s="182">
        <v>0</v>
      </c>
      <c r="P75" s="182">
        <v>0</v>
      </c>
      <c r="Q75" s="182">
        <v>1</v>
      </c>
      <c r="R75" s="182">
        <v>1</v>
      </c>
      <c r="S75" s="182">
        <v>1</v>
      </c>
      <c r="T75" s="182">
        <v>0</v>
      </c>
      <c r="U75" s="182">
        <v>0</v>
      </c>
      <c r="V75" s="182">
        <v>1</v>
      </c>
      <c r="W75" s="182">
        <v>1</v>
      </c>
      <c r="X75" s="182">
        <v>1</v>
      </c>
      <c r="Y75" s="182">
        <v>1</v>
      </c>
      <c r="Z75" s="182">
        <v>0</v>
      </c>
      <c r="AA75" s="190" t="s">
        <v>1224</v>
      </c>
      <c r="AB75" s="190" t="s">
        <v>212</v>
      </c>
      <c r="AC75" s="190" t="s">
        <v>212</v>
      </c>
      <c r="AD75" s="190">
        <v>0.72553145178843503</v>
      </c>
      <c r="AE75" s="195">
        <v>13374</v>
      </c>
      <c r="AF75" s="195">
        <v>133333</v>
      </c>
      <c r="AG75" s="195">
        <v>137830</v>
      </c>
      <c r="AH75" s="196">
        <v>12732.450999999999</v>
      </c>
      <c r="AI75" s="196">
        <v>13404.834000000001</v>
      </c>
      <c r="AJ75" s="190">
        <v>162</v>
      </c>
      <c r="AK75" s="194">
        <f t="shared" si="6"/>
        <v>1047.1903642118866</v>
      </c>
      <c r="AL75" s="194">
        <f t="shared" si="6"/>
        <v>1028.2111662106372</v>
      </c>
      <c r="AM75" s="194">
        <v>13374</v>
      </c>
      <c r="AN75" s="195">
        <v>133333</v>
      </c>
      <c r="AO75" s="195">
        <v>137830</v>
      </c>
      <c r="AP75" s="195">
        <v>1</v>
      </c>
      <c r="AQ75" s="182">
        <v>0</v>
      </c>
      <c r="AR75" s="182">
        <v>1</v>
      </c>
      <c r="AS75" s="182">
        <v>1</v>
      </c>
      <c r="AT75" s="195">
        <v>0</v>
      </c>
      <c r="AU75" s="195">
        <v>2</v>
      </c>
      <c r="AV75" s="195">
        <v>0</v>
      </c>
      <c r="AW75" s="182">
        <v>1</v>
      </c>
      <c r="AX75" s="182">
        <v>0</v>
      </c>
      <c r="AY75" s="182">
        <v>1</v>
      </c>
      <c r="AZ75" s="182">
        <v>1</v>
      </c>
      <c r="BA75" s="182">
        <v>0</v>
      </c>
      <c r="BB75" s="182">
        <v>1</v>
      </c>
      <c r="BC75" s="182">
        <v>0</v>
      </c>
      <c r="BD75" s="182">
        <v>0</v>
      </c>
      <c r="BE75" s="182">
        <v>0</v>
      </c>
      <c r="BF75" s="182">
        <f t="shared" si="7"/>
        <v>2</v>
      </c>
      <c r="BG75" s="182">
        <v>0</v>
      </c>
      <c r="BH75" s="182">
        <v>1</v>
      </c>
      <c r="BI75" s="182">
        <v>0</v>
      </c>
      <c r="BJ75" s="182">
        <v>0</v>
      </c>
      <c r="BK75" s="182">
        <v>1</v>
      </c>
      <c r="BL75" s="182">
        <v>0</v>
      </c>
      <c r="BM75" s="182">
        <v>1</v>
      </c>
      <c r="BN75" s="182">
        <v>1</v>
      </c>
      <c r="BO75" s="182">
        <v>1</v>
      </c>
      <c r="BP75" s="182">
        <v>0</v>
      </c>
      <c r="BQ75" s="182">
        <v>0</v>
      </c>
      <c r="BR75" s="182">
        <v>1</v>
      </c>
      <c r="BS75" s="182">
        <v>0</v>
      </c>
      <c r="BT75" s="182">
        <v>0</v>
      </c>
      <c r="BU75" s="114"/>
      <c r="BV75" s="114"/>
      <c r="BW75" s="114"/>
      <c r="BX75" s="114"/>
      <c r="BY75" s="114"/>
      <c r="BZ75" s="114"/>
      <c r="CA75" s="114"/>
      <c r="CB75" s="114"/>
      <c r="CC75" s="114"/>
      <c r="CD75" s="114"/>
      <c r="CE75" s="114"/>
      <c r="CF75" s="114"/>
    </row>
    <row r="76" spans="1:84" s="101" customFormat="1">
      <c r="A76" s="162" t="s">
        <v>31</v>
      </c>
      <c r="B76" s="160" t="s">
        <v>870</v>
      </c>
      <c r="C76" s="162" t="s">
        <v>801</v>
      </c>
      <c r="D76" s="162" t="s">
        <v>169</v>
      </c>
      <c r="E76" s="162"/>
      <c r="F76" s="189">
        <v>1</v>
      </c>
      <c r="G76" s="189" t="s">
        <v>1090</v>
      </c>
      <c r="H76" s="189" t="s">
        <v>1091</v>
      </c>
      <c r="I76" s="182">
        <v>1985</v>
      </c>
      <c r="J76" s="182">
        <v>1</v>
      </c>
      <c r="K76" s="182">
        <v>1</v>
      </c>
      <c r="L76" s="182">
        <v>1</v>
      </c>
      <c r="M76" s="182">
        <v>0</v>
      </c>
      <c r="N76" s="182">
        <v>3</v>
      </c>
      <c r="O76" s="182">
        <v>0</v>
      </c>
      <c r="P76" s="182">
        <v>0</v>
      </c>
      <c r="Q76" s="182">
        <v>1</v>
      </c>
      <c r="R76" s="182">
        <v>1</v>
      </c>
      <c r="S76" s="182">
        <v>1</v>
      </c>
      <c r="T76" s="182">
        <v>0</v>
      </c>
      <c r="U76" s="182">
        <v>0</v>
      </c>
      <c r="V76" s="182">
        <v>1</v>
      </c>
      <c r="W76" s="182">
        <v>1</v>
      </c>
      <c r="X76" s="182">
        <v>0</v>
      </c>
      <c r="Y76" s="182">
        <v>0</v>
      </c>
      <c r="Z76" s="182">
        <v>1</v>
      </c>
      <c r="AA76" s="190" t="s">
        <v>228</v>
      </c>
      <c r="AB76" s="190" t="s">
        <v>229</v>
      </c>
      <c r="AC76" s="190" t="s">
        <v>1285</v>
      </c>
      <c r="AD76" s="190">
        <v>0.72553145178843503</v>
      </c>
      <c r="AE76" s="195">
        <v>27259</v>
      </c>
      <c r="AF76" s="195">
        <v>28019</v>
      </c>
      <c r="AG76" s="195">
        <v>28788.552100000001</v>
      </c>
      <c r="AH76" s="196">
        <v>39557.68</v>
      </c>
      <c r="AI76" s="196">
        <v>45535.580999999998</v>
      </c>
      <c r="AJ76" s="190">
        <v>72</v>
      </c>
      <c r="AK76" s="194">
        <f t="shared" si="6"/>
        <v>70.830746393620657</v>
      </c>
      <c r="AL76" s="194">
        <f t="shared" si="6"/>
        <v>63.22210339207048</v>
      </c>
      <c r="AM76" s="194">
        <v>27259</v>
      </c>
      <c r="AN76" s="195">
        <v>28019</v>
      </c>
      <c r="AO76" s="195">
        <v>28788.552100000001</v>
      </c>
      <c r="AP76" s="195">
        <v>0</v>
      </c>
      <c r="AQ76" s="182">
        <v>0</v>
      </c>
      <c r="AR76" s="182">
        <v>1</v>
      </c>
      <c r="AS76" s="182">
        <v>1</v>
      </c>
      <c r="AT76" s="195">
        <v>0</v>
      </c>
      <c r="AU76" s="195">
        <v>2</v>
      </c>
      <c r="AV76" s="195">
        <v>0</v>
      </c>
      <c r="AW76" s="182">
        <v>1</v>
      </c>
      <c r="AX76" s="182">
        <v>0</v>
      </c>
      <c r="AY76" s="182">
        <v>0</v>
      </c>
      <c r="AZ76" s="182">
        <v>0</v>
      </c>
      <c r="BA76" s="182">
        <v>1</v>
      </c>
      <c r="BB76" s="182">
        <v>0</v>
      </c>
      <c r="BC76" s="182">
        <v>0</v>
      </c>
      <c r="BD76" s="182">
        <v>0</v>
      </c>
      <c r="BE76" s="182">
        <v>0</v>
      </c>
      <c r="BF76" s="182">
        <f t="shared" si="7"/>
        <v>2</v>
      </c>
      <c r="BG76" s="182">
        <v>0</v>
      </c>
      <c r="BH76" s="182">
        <v>1</v>
      </c>
      <c r="BI76" s="182">
        <v>0</v>
      </c>
      <c r="BJ76" s="182">
        <v>1</v>
      </c>
      <c r="BK76" s="182">
        <v>1</v>
      </c>
      <c r="BL76" s="182">
        <v>0</v>
      </c>
      <c r="BM76" s="182">
        <v>1</v>
      </c>
      <c r="BN76" s="182">
        <v>1</v>
      </c>
      <c r="BO76" s="182">
        <v>0</v>
      </c>
      <c r="BP76" s="182">
        <v>0</v>
      </c>
      <c r="BQ76" s="182">
        <v>0</v>
      </c>
      <c r="BR76" s="182">
        <v>0</v>
      </c>
      <c r="BS76" s="182">
        <v>0</v>
      </c>
      <c r="BT76" s="182">
        <v>1</v>
      </c>
      <c r="BU76" s="114"/>
      <c r="BV76" s="114"/>
      <c r="BW76" s="114"/>
      <c r="BX76" s="114"/>
      <c r="BY76" s="114"/>
      <c r="BZ76" s="114"/>
      <c r="CA76" s="114"/>
      <c r="CB76" s="114"/>
      <c r="CC76" s="114"/>
      <c r="CD76" s="114"/>
      <c r="CE76" s="114"/>
      <c r="CF76" s="114"/>
    </row>
    <row r="77" spans="1:84" s="101" customFormat="1">
      <c r="A77" s="162" t="s">
        <v>32</v>
      </c>
      <c r="B77" s="160" t="s">
        <v>871</v>
      </c>
      <c r="C77" s="162" t="s">
        <v>795</v>
      </c>
      <c r="D77" s="162" t="s">
        <v>168</v>
      </c>
      <c r="E77" s="162" t="s">
        <v>788</v>
      </c>
      <c r="F77" s="189">
        <v>1</v>
      </c>
      <c r="G77" s="189" t="s">
        <v>1092</v>
      </c>
      <c r="H77" s="189" t="s">
        <v>1093</v>
      </c>
      <c r="I77" s="182">
        <v>1961</v>
      </c>
      <c r="J77" s="182">
        <v>1</v>
      </c>
      <c r="K77" s="182">
        <v>1</v>
      </c>
      <c r="L77" s="182">
        <v>1</v>
      </c>
      <c r="M77" s="182">
        <v>0</v>
      </c>
      <c r="N77" s="182">
        <v>1</v>
      </c>
      <c r="O77" s="182">
        <v>1</v>
      </c>
      <c r="P77" s="182">
        <v>0</v>
      </c>
      <c r="Q77" s="182">
        <v>0</v>
      </c>
      <c r="R77" s="182">
        <v>2</v>
      </c>
      <c r="S77" s="182">
        <v>0</v>
      </c>
      <c r="T77" s="182">
        <v>1</v>
      </c>
      <c r="U77" s="182">
        <v>0</v>
      </c>
      <c r="V77" s="182">
        <v>1</v>
      </c>
      <c r="W77" s="182">
        <v>1</v>
      </c>
      <c r="X77" s="182">
        <v>1</v>
      </c>
      <c r="Y77" s="182">
        <v>1</v>
      </c>
      <c r="Z77" s="182">
        <v>0</v>
      </c>
      <c r="AA77" s="191" t="s">
        <v>199</v>
      </c>
      <c r="AB77" s="191" t="s">
        <v>199</v>
      </c>
      <c r="AC77" s="191" t="s">
        <v>199</v>
      </c>
      <c r="AD77" s="191">
        <v>62.002800000000001</v>
      </c>
      <c r="AE77" s="195">
        <v>2147</v>
      </c>
      <c r="AF77" s="195">
        <v>2172</v>
      </c>
      <c r="AG77" s="195">
        <v>1612.8303883050444</v>
      </c>
      <c r="AH77" s="196">
        <v>1430.193</v>
      </c>
      <c r="AI77" s="196">
        <v>1504.54</v>
      </c>
      <c r="AJ77" s="190">
        <v>384</v>
      </c>
      <c r="AK77" s="194">
        <f t="shared" si="6"/>
        <v>151.86761507013389</v>
      </c>
      <c r="AL77" s="194">
        <f t="shared" si="6"/>
        <v>107.19757456133067</v>
      </c>
      <c r="AM77" s="194">
        <v>2147</v>
      </c>
      <c r="AN77" s="195">
        <v>2172</v>
      </c>
      <c r="AO77" s="195">
        <v>1612.8303883050444</v>
      </c>
      <c r="AP77" s="195">
        <v>0</v>
      </c>
      <c r="AQ77" s="182">
        <v>0</v>
      </c>
      <c r="AR77" s="182">
        <v>1</v>
      </c>
      <c r="AS77" s="182">
        <v>1</v>
      </c>
      <c r="AT77" s="195">
        <v>0</v>
      </c>
      <c r="AU77" s="195">
        <v>3</v>
      </c>
      <c r="AV77" s="195">
        <v>0</v>
      </c>
      <c r="AW77" s="195">
        <v>0</v>
      </c>
      <c r="AX77" s="182">
        <v>1</v>
      </c>
      <c r="AY77" s="182">
        <v>1</v>
      </c>
      <c r="AZ77" s="195">
        <v>0</v>
      </c>
      <c r="BA77" s="195">
        <v>0</v>
      </c>
      <c r="BB77" s="195">
        <v>0</v>
      </c>
      <c r="BC77" s="182">
        <v>1</v>
      </c>
      <c r="BD77" s="195">
        <v>0</v>
      </c>
      <c r="BE77" s="195">
        <v>0</v>
      </c>
      <c r="BF77" s="182">
        <f t="shared" si="7"/>
        <v>2</v>
      </c>
      <c r="BG77" s="195">
        <v>0</v>
      </c>
      <c r="BH77" s="182">
        <v>1</v>
      </c>
      <c r="BI77" s="195">
        <v>0</v>
      </c>
      <c r="BJ77" s="195">
        <v>0</v>
      </c>
      <c r="BK77" s="195">
        <v>0</v>
      </c>
      <c r="BL77" s="195">
        <v>0</v>
      </c>
      <c r="BM77" s="195">
        <v>0</v>
      </c>
      <c r="BN77" s="195">
        <v>0</v>
      </c>
      <c r="BO77" s="195">
        <v>0</v>
      </c>
      <c r="BP77" s="195">
        <v>0</v>
      </c>
      <c r="BQ77" s="195">
        <v>0</v>
      </c>
      <c r="BR77" s="195">
        <v>0</v>
      </c>
      <c r="BS77" s="195">
        <v>0</v>
      </c>
      <c r="BT77" s="195">
        <v>0</v>
      </c>
      <c r="BU77" s="114"/>
      <c r="BV77" s="114"/>
      <c r="BW77" s="114"/>
      <c r="BX77" s="114"/>
      <c r="BY77" s="114"/>
      <c r="BZ77" s="114"/>
      <c r="CA77" s="114"/>
      <c r="CB77" s="114"/>
      <c r="CC77" s="114"/>
      <c r="CD77" s="114"/>
      <c r="CE77" s="114"/>
      <c r="CF77" s="114"/>
    </row>
    <row r="78" spans="1:84" s="101" customFormat="1">
      <c r="A78" s="162" t="s">
        <v>33</v>
      </c>
      <c r="B78" s="160" t="s">
        <v>872</v>
      </c>
      <c r="C78" s="162" t="s">
        <v>795</v>
      </c>
      <c r="D78" s="162" t="s">
        <v>168</v>
      </c>
      <c r="E78" s="162" t="s">
        <v>825</v>
      </c>
      <c r="F78" s="189">
        <v>1</v>
      </c>
      <c r="G78" s="189" t="s">
        <v>1094</v>
      </c>
      <c r="H78" s="189" t="s">
        <v>1095</v>
      </c>
      <c r="I78" s="182">
        <v>2004</v>
      </c>
      <c r="J78" s="182">
        <v>1</v>
      </c>
      <c r="K78" s="182">
        <v>1</v>
      </c>
      <c r="L78" s="182">
        <v>1</v>
      </c>
      <c r="M78" s="182">
        <v>0</v>
      </c>
      <c r="N78" s="182">
        <v>1</v>
      </c>
      <c r="O78" s="182">
        <v>1</v>
      </c>
      <c r="P78" s="182">
        <v>0</v>
      </c>
      <c r="Q78" s="182">
        <v>0</v>
      </c>
      <c r="R78" s="182">
        <v>2</v>
      </c>
      <c r="S78" s="182">
        <v>0</v>
      </c>
      <c r="T78" s="182">
        <v>1</v>
      </c>
      <c r="U78" s="182">
        <v>0</v>
      </c>
      <c r="V78" s="182">
        <v>1</v>
      </c>
      <c r="W78" s="182">
        <v>1</v>
      </c>
      <c r="X78" s="182">
        <v>1</v>
      </c>
      <c r="Y78" s="182">
        <v>1</v>
      </c>
      <c r="Z78" s="182">
        <v>1</v>
      </c>
      <c r="AA78" s="190" t="s">
        <v>546</v>
      </c>
      <c r="AB78" s="190" t="s">
        <v>200</v>
      </c>
      <c r="AC78" s="190" t="s">
        <v>200</v>
      </c>
      <c r="AD78" s="190">
        <v>12270</v>
      </c>
      <c r="AE78" s="195" t="s">
        <v>546</v>
      </c>
      <c r="AF78" s="195">
        <v>220072</v>
      </c>
      <c r="AG78" s="195">
        <v>162999.18500407497</v>
      </c>
      <c r="AH78" s="196">
        <v>2984.9290000000001</v>
      </c>
      <c r="AI78" s="196">
        <v>3509.8240000000001</v>
      </c>
      <c r="AJ78" s="190" t="s">
        <v>546</v>
      </c>
      <c r="AK78" s="194">
        <f t="shared" si="6"/>
        <v>7372.7716806664412</v>
      </c>
      <c r="AL78" s="194">
        <f t="shared" si="6"/>
        <v>4644.0842903825078</v>
      </c>
      <c r="AM78" s="195" t="s">
        <v>271</v>
      </c>
      <c r="AN78" s="195">
        <v>220072</v>
      </c>
      <c r="AO78" s="195">
        <v>162999.18500407497</v>
      </c>
      <c r="AP78" s="195" t="s">
        <v>546</v>
      </c>
      <c r="AQ78" s="182">
        <v>0</v>
      </c>
      <c r="AR78" s="182">
        <v>1</v>
      </c>
      <c r="AS78" s="182">
        <v>1</v>
      </c>
      <c r="AT78" s="195">
        <v>0</v>
      </c>
      <c r="AU78" s="195">
        <v>3</v>
      </c>
      <c r="AV78" s="195">
        <v>0</v>
      </c>
      <c r="AW78" s="195">
        <v>0</v>
      </c>
      <c r="AX78" s="182">
        <v>1</v>
      </c>
      <c r="AY78" s="182">
        <v>1</v>
      </c>
      <c r="AZ78" s="195">
        <v>0</v>
      </c>
      <c r="BA78" s="195">
        <v>0</v>
      </c>
      <c r="BB78" s="195">
        <v>0</v>
      </c>
      <c r="BC78" s="182">
        <v>1</v>
      </c>
      <c r="BD78" s="195">
        <v>0</v>
      </c>
      <c r="BE78" s="195">
        <v>0</v>
      </c>
      <c r="BF78" s="182">
        <f t="shared" si="7"/>
        <v>2</v>
      </c>
      <c r="BG78" s="195">
        <v>0</v>
      </c>
      <c r="BH78" s="182">
        <v>1</v>
      </c>
      <c r="BI78" s="195">
        <v>0</v>
      </c>
      <c r="BJ78" s="195">
        <v>0</v>
      </c>
      <c r="BK78" s="195">
        <v>0</v>
      </c>
      <c r="BL78" s="195">
        <v>0</v>
      </c>
      <c r="BM78" s="182">
        <v>1</v>
      </c>
      <c r="BN78" s="195">
        <v>0</v>
      </c>
      <c r="BO78" s="195">
        <v>0</v>
      </c>
      <c r="BP78" s="195">
        <v>0</v>
      </c>
      <c r="BQ78" s="195">
        <v>0</v>
      </c>
      <c r="BR78" s="195">
        <v>0</v>
      </c>
      <c r="BS78" s="195">
        <v>0</v>
      </c>
      <c r="BT78" s="195">
        <v>0</v>
      </c>
      <c r="BU78" s="114"/>
      <c r="BV78" s="114"/>
      <c r="BW78" s="114"/>
      <c r="BX78" s="114"/>
      <c r="BY78" s="114"/>
      <c r="BZ78" s="114"/>
      <c r="CA78" s="114"/>
      <c r="CB78" s="114"/>
      <c r="CC78" s="114"/>
      <c r="CD78" s="114"/>
      <c r="CE78" s="114"/>
      <c r="CF78" s="114"/>
    </row>
    <row r="79" spans="1:84" s="101" customFormat="1">
      <c r="A79" s="162" t="s">
        <v>873</v>
      </c>
      <c r="B79" s="160" t="s">
        <v>874</v>
      </c>
      <c r="C79" s="162" t="s">
        <v>790</v>
      </c>
      <c r="D79" s="162" t="s">
        <v>170</v>
      </c>
      <c r="E79" s="162" t="s">
        <v>793</v>
      </c>
      <c r="F79" s="189">
        <v>0</v>
      </c>
      <c r="G79" s="189"/>
      <c r="H79" s="189"/>
      <c r="I79" s="182"/>
      <c r="J79" s="182"/>
      <c r="K79" s="182" t="s">
        <v>1565</v>
      </c>
      <c r="L79" s="182"/>
      <c r="M79" s="182"/>
      <c r="N79" s="182"/>
      <c r="O79" s="182"/>
      <c r="P79" s="182"/>
      <c r="Q79" s="182"/>
      <c r="R79" s="182" t="s">
        <v>1565</v>
      </c>
      <c r="S79" s="182"/>
      <c r="T79" s="182"/>
      <c r="U79" s="182"/>
      <c r="V79" s="182"/>
      <c r="W79" s="182"/>
      <c r="X79" s="182"/>
      <c r="Y79" s="182"/>
      <c r="Z79" s="182"/>
      <c r="AA79" s="191"/>
      <c r="AB79" s="191"/>
      <c r="AC79" s="191"/>
      <c r="AD79" s="191"/>
      <c r="AE79" s="192"/>
      <c r="AF79" s="192"/>
      <c r="AG79" s="192"/>
      <c r="AH79" s="196">
        <v>5637.9340000000002</v>
      </c>
      <c r="AI79" s="196">
        <v>4750.6530000000002</v>
      </c>
      <c r="AJ79" s="191"/>
      <c r="AK79" s="194"/>
      <c r="AL79" s="192"/>
      <c r="AM79" s="192"/>
      <c r="AN79" s="192"/>
      <c r="AO79" s="192"/>
      <c r="AP79" s="192"/>
      <c r="AQ79" s="114"/>
      <c r="AR79" s="182" t="s">
        <v>1565</v>
      </c>
      <c r="AS79" s="114"/>
      <c r="AT79" s="114"/>
      <c r="AU79" s="195" t="s">
        <v>1565</v>
      </c>
      <c r="AV79" s="114"/>
      <c r="AW79" s="114"/>
      <c r="AX79" s="114"/>
      <c r="AY79" s="114"/>
      <c r="AZ79" s="114"/>
      <c r="BA79" s="114"/>
      <c r="BB79" s="114"/>
      <c r="BC79" s="114"/>
      <c r="BD79" s="114"/>
      <c r="BE79" s="114"/>
      <c r="BF79" s="182" t="s">
        <v>1565</v>
      </c>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row>
    <row r="80" spans="1:84" s="101" customFormat="1">
      <c r="A80" s="162" t="s">
        <v>111</v>
      </c>
      <c r="B80" s="160" t="s">
        <v>875</v>
      </c>
      <c r="C80" s="162" t="s">
        <v>795</v>
      </c>
      <c r="D80" s="162" t="s">
        <v>170</v>
      </c>
      <c r="E80" s="162" t="s">
        <v>793</v>
      </c>
      <c r="F80" s="189">
        <v>0</v>
      </c>
      <c r="G80" s="189"/>
      <c r="H80" s="189"/>
      <c r="I80" s="182"/>
      <c r="J80" s="182"/>
      <c r="K80" s="182" t="s">
        <v>1565</v>
      </c>
      <c r="L80" s="182"/>
      <c r="M80" s="182"/>
      <c r="N80" s="182"/>
      <c r="O80" s="182"/>
      <c r="P80" s="182"/>
      <c r="Q80" s="182"/>
      <c r="R80" s="182" t="s">
        <v>1565</v>
      </c>
      <c r="S80" s="182"/>
      <c r="T80" s="182"/>
      <c r="U80" s="182"/>
      <c r="V80" s="182"/>
      <c r="W80" s="182"/>
      <c r="X80" s="182"/>
      <c r="Y80" s="182"/>
      <c r="Z80" s="182"/>
      <c r="AA80" s="191"/>
      <c r="AB80" s="191"/>
      <c r="AC80" s="191"/>
      <c r="AD80" s="191"/>
      <c r="AE80" s="192"/>
      <c r="AF80" s="192"/>
      <c r="AG80" s="192"/>
      <c r="AH80" s="196">
        <v>4373.5320000000002</v>
      </c>
      <c r="AI80" s="196">
        <v>6594.3739999999998</v>
      </c>
      <c r="AJ80" s="191"/>
      <c r="AK80" s="194"/>
      <c r="AL80" s="192"/>
      <c r="AM80" s="192"/>
      <c r="AN80" s="192"/>
      <c r="AO80" s="192"/>
      <c r="AP80" s="192"/>
      <c r="AQ80" s="114"/>
      <c r="AR80" s="182" t="s">
        <v>1565</v>
      </c>
      <c r="AS80" s="114"/>
      <c r="AT80" s="114"/>
      <c r="AU80" s="195" t="s">
        <v>1565</v>
      </c>
      <c r="AV80" s="114"/>
      <c r="AW80" s="114"/>
      <c r="AX80" s="114"/>
      <c r="AY80" s="114"/>
      <c r="AZ80" s="114"/>
      <c r="BA80" s="114"/>
      <c r="BB80" s="114"/>
      <c r="BC80" s="114"/>
      <c r="BD80" s="114"/>
      <c r="BE80" s="114"/>
      <c r="BF80" s="182" t="s">
        <v>1565</v>
      </c>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row>
    <row r="81" spans="1:84" s="101" customFormat="1">
      <c r="A81" s="162" t="s">
        <v>34</v>
      </c>
      <c r="B81" s="160" t="s">
        <v>876</v>
      </c>
      <c r="C81" s="162" t="s">
        <v>801</v>
      </c>
      <c r="D81" s="162" t="s">
        <v>169</v>
      </c>
      <c r="E81" s="162"/>
      <c r="F81" s="189">
        <v>1</v>
      </c>
      <c r="G81" s="189" t="s">
        <v>1096</v>
      </c>
      <c r="H81" s="189" t="s">
        <v>1097</v>
      </c>
      <c r="I81" s="182">
        <v>1989</v>
      </c>
      <c r="J81" s="182">
        <v>1</v>
      </c>
      <c r="K81" s="182">
        <v>2</v>
      </c>
      <c r="L81" s="182">
        <v>0</v>
      </c>
      <c r="M81" s="182">
        <v>1</v>
      </c>
      <c r="N81" s="182">
        <v>1</v>
      </c>
      <c r="O81" s="182">
        <v>1</v>
      </c>
      <c r="P81" s="182">
        <v>0</v>
      </c>
      <c r="Q81" s="182">
        <v>0</v>
      </c>
      <c r="R81" s="182">
        <v>1</v>
      </c>
      <c r="S81" s="182">
        <v>1</v>
      </c>
      <c r="T81" s="182">
        <v>0</v>
      </c>
      <c r="U81" s="182">
        <v>0</v>
      </c>
      <c r="V81" s="182">
        <v>1</v>
      </c>
      <c r="W81" s="182">
        <v>1</v>
      </c>
      <c r="X81" s="182">
        <v>1</v>
      </c>
      <c r="Y81" s="182">
        <v>1</v>
      </c>
      <c r="Z81" s="182">
        <v>0</v>
      </c>
      <c r="AA81" s="190" t="s">
        <v>1225</v>
      </c>
      <c r="AB81" s="190" t="s">
        <v>212</v>
      </c>
      <c r="AC81" s="190" t="s">
        <v>212</v>
      </c>
      <c r="AD81" s="190">
        <v>0.72553145178843503</v>
      </c>
      <c r="AE81" s="195">
        <v>22727</v>
      </c>
      <c r="AF81" s="195">
        <v>133333</v>
      </c>
      <c r="AG81" s="195">
        <v>137830</v>
      </c>
      <c r="AH81" s="196">
        <v>46056.370999999999</v>
      </c>
      <c r="AI81" s="196">
        <v>45620.711000000003</v>
      </c>
      <c r="AJ81" s="190">
        <v>57</v>
      </c>
      <c r="AK81" s="194">
        <f>100*AF81/AH81</f>
        <v>289.49957867935359</v>
      </c>
      <c r="AL81" s="194">
        <f>100*AG81/AI81</f>
        <v>302.12155176625805</v>
      </c>
      <c r="AM81" s="194">
        <v>22727</v>
      </c>
      <c r="AN81" s="195" t="s">
        <v>271</v>
      </c>
      <c r="AO81" s="195">
        <v>137830</v>
      </c>
      <c r="AP81" s="195">
        <v>1</v>
      </c>
      <c r="AQ81" s="182">
        <v>0</v>
      </c>
      <c r="AR81" s="182">
        <v>1</v>
      </c>
      <c r="AS81" s="182">
        <v>1</v>
      </c>
      <c r="AT81" s="195">
        <v>0</v>
      </c>
      <c r="AU81" s="195">
        <v>2</v>
      </c>
      <c r="AV81" s="195">
        <v>0</v>
      </c>
      <c r="AW81" s="182">
        <v>1</v>
      </c>
      <c r="AX81" s="182">
        <v>0</v>
      </c>
      <c r="AY81" s="182">
        <v>1</v>
      </c>
      <c r="AZ81" s="182">
        <v>0</v>
      </c>
      <c r="BA81" s="182">
        <v>0</v>
      </c>
      <c r="BB81" s="182">
        <v>0</v>
      </c>
      <c r="BC81" s="182">
        <v>1</v>
      </c>
      <c r="BD81" s="182">
        <v>0</v>
      </c>
      <c r="BE81" s="182">
        <v>0</v>
      </c>
      <c r="BF81" s="182">
        <f>IF(BG81=1,1,IF(BH81=1,2,3))</f>
        <v>2</v>
      </c>
      <c r="BG81" s="182">
        <v>0</v>
      </c>
      <c r="BH81" s="182">
        <v>1</v>
      </c>
      <c r="BI81" s="182">
        <v>0</v>
      </c>
      <c r="BJ81" s="182">
        <v>0</v>
      </c>
      <c r="BK81" s="182">
        <v>1</v>
      </c>
      <c r="BL81" s="182">
        <v>0</v>
      </c>
      <c r="BM81" s="182">
        <v>1</v>
      </c>
      <c r="BN81" s="182">
        <v>1</v>
      </c>
      <c r="BO81" s="182">
        <v>1</v>
      </c>
      <c r="BP81" s="182">
        <v>0</v>
      </c>
      <c r="BQ81" s="182">
        <v>1</v>
      </c>
      <c r="BR81" s="182">
        <v>1</v>
      </c>
      <c r="BS81" s="182">
        <v>1</v>
      </c>
      <c r="BT81" s="182">
        <v>1</v>
      </c>
      <c r="BU81" s="114"/>
      <c r="BV81" s="114"/>
      <c r="BW81" s="114"/>
      <c r="BX81" s="114"/>
      <c r="BY81" s="114"/>
      <c r="BZ81" s="114"/>
      <c r="CA81" s="114"/>
      <c r="CB81" s="114"/>
      <c r="CC81" s="114"/>
      <c r="CD81" s="114"/>
      <c r="CE81" s="114"/>
      <c r="CF81" s="114"/>
    </row>
    <row r="82" spans="1:84" s="101" customFormat="1">
      <c r="A82" s="162" t="s">
        <v>112</v>
      </c>
      <c r="B82" s="160" t="s">
        <v>877</v>
      </c>
      <c r="C82" s="162" t="s">
        <v>801</v>
      </c>
      <c r="D82" s="162" t="s">
        <v>169</v>
      </c>
      <c r="E82" s="162"/>
      <c r="F82" s="189">
        <v>0</v>
      </c>
      <c r="G82" s="189"/>
      <c r="H82" s="189"/>
      <c r="I82" s="182"/>
      <c r="J82" s="182"/>
      <c r="K82" s="182" t="s">
        <v>1565</v>
      </c>
      <c r="L82" s="182"/>
      <c r="M82" s="182"/>
      <c r="N82" s="182"/>
      <c r="O82" s="182"/>
      <c r="P82" s="182"/>
      <c r="Q82" s="182"/>
      <c r="R82" s="182" t="s">
        <v>1565</v>
      </c>
      <c r="S82" s="182"/>
      <c r="T82" s="182"/>
      <c r="U82" s="182"/>
      <c r="V82" s="182"/>
      <c r="W82" s="182"/>
      <c r="X82" s="182"/>
      <c r="Y82" s="182"/>
      <c r="Z82" s="182"/>
      <c r="AA82" s="191"/>
      <c r="AB82" s="191"/>
      <c r="AC82" s="191"/>
      <c r="AD82" s="191"/>
      <c r="AE82" s="192"/>
      <c r="AF82" s="192"/>
      <c r="AG82" s="192"/>
      <c r="AH82" s="196">
        <v>31420.312000000002</v>
      </c>
      <c r="AI82" s="196">
        <v>37035.260999999999</v>
      </c>
      <c r="AJ82" s="191"/>
      <c r="AK82" s="194"/>
      <c r="AL82" s="192"/>
      <c r="AM82" s="192"/>
      <c r="AN82" s="192"/>
      <c r="AO82" s="192"/>
      <c r="AP82" s="192"/>
      <c r="AQ82" s="114"/>
      <c r="AR82" s="182" t="s">
        <v>1565</v>
      </c>
      <c r="AS82" s="114"/>
      <c r="AT82" s="114"/>
      <c r="AU82" s="195" t="s">
        <v>1565</v>
      </c>
      <c r="AV82" s="114"/>
      <c r="AW82" s="114"/>
      <c r="AX82" s="114"/>
      <c r="AY82" s="114"/>
      <c r="AZ82" s="114"/>
      <c r="BA82" s="114"/>
      <c r="BB82" s="114"/>
      <c r="BC82" s="114"/>
      <c r="BD82" s="114"/>
      <c r="BE82" s="114"/>
      <c r="BF82" s="182" t="s">
        <v>1565</v>
      </c>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row>
    <row r="83" spans="1:84" s="101" customFormat="1">
      <c r="A83" s="162" t="s">
        <v>35</v>
      </c>
      <c r="B83" s="160" t="s">
        <v>878</v>
      </c>
      <c r="C83" s="162" t="s">
        <v>801</v>
      </c>
      <c r="D83" s="162" t="s">
        <v>169</v>
      </c>
      <c r="E83" s="162"/>
      <c r="F83" s="189">
        <v>1</v>
      </c>
      <c r="G83" s="189" t="s">
        <v>1099</v>
      </c>
      <c r="H83" s="189" t="s">
        <v>1100</v>
      </c>
      <c r="I83" s="182">
        <v>1987</v>
      </c>
      <c r="J83" s="182">
        <v>1</v>
      </c>
      <c r="K83" s="182">
        <v>1</v>
      </c>
      <c r="L83" s="182">
        <v>1</v>
      </c>
      <c r="M83" s="182">
        <v>0</v>
      </c>
      <c r="N83" s="182">
        <v>2</v>
      </c>
      <c r="O83" s="182">
        <v>0</v>
      </c>
      <c r="P83" s="182">
        <v>1</v>
      </c>
      <c r="Q83" s="182">
        <v>0</v>
      </c>
      <c r="R83" s="182">
        <v>2</v>
      </c>
      <c r="S83" s="182">
        <v>0</v>
      </c>
      <c r="T83" s="182">
        <v>1</v>
      </c>
      <c r="U83" s="182">
        <v>1</v>
      </c>
      <c r="V83" s="182">
        <v>1</v>
      </c>
      <c r="W83" s="182">
        <v>1</v>
      </c>
      <c r="X83" s="182">
        <v>1</v>
      </c>
      <c r="Y83" s="182">
        <v>1</v>
      </c>
      <c r="Z83" s="182">
        <v>0</v>
      </c>
      <c r="AA83" s="190" t="s">
        <v>230</v>
      </c>
      <c r="AB83" s="190" t="s">
        <v>212</v>
      </c>
      <c r="AC83" s="190" t="s">
        <v>212</v>
      </c>
      <c r="AD83" s="190">
        <v>0.72553145178843503</v>
      </c>
      <c r="AE83" s="195">
        <v>117376</v>
      </c>
      <c r="AF83" s="195">
        <v>133333</v>
      </c>
      <c r="AG83" s="195">
        <v>137830</v>
      </c>
      <c r="AH83" s="196">
        <v>34789.377</v>
      </c>
      <c r="AI83" s="196">
        <v>34714.703000000001</v>
      </c>
      <c r="AJ83" s="190">
        <v>446</v>
      </c>
      <c r="AK83" s="194">
        <f t="shared" ref="AK83:AL88" si="8">100*AF83/AH83</f>
        <v>383.25779734428704</v>
      </c>
      <c r="AL83" s="194">
        <f t="shared" si="8"/>
        <v>397.03637965734578</v>
      </c>
      <c r="AM83" s="194">
        <v>117376</v>
      </c>
      <c r="AN83" s="195">
        <v>133333</v>
      </c>
      <c r="AO83" s="195">
        <v>137830</v>
      </c>
      <c r="AP83" s="195">
        <v>0</v>
      </c>
      <c r="AQ83" s="182">
        <v>0</v>
      </c>
      <c r="AR83" s="182">
        <v>2</v>
      </c>
      <c r="AS83" s="195">
        <v>0</v>
      </c>
      <c r="AT83" s="182">
        <v>1</v>
      </c>
      <c r="AU83" s="195">
        <v>2</v>
      </c>
      <c r="AV83" s="195">
        <v>0</v>
      </c>
      <c r="AW83" s="182">
        <v>1</v>
      </c>
      <c r="AX83" s="182">
        <v>0</v>
      </c>
      <c r="AY83" s="182">
        <v>0</v>
      </c>
      <c r="AZ83" s="182">
        <v>1</v>
      </c>
      <c r="BA83" s="182">
        <v>0</v>
      </c>
      <c r="BB83" s="182">
        <v>0</v>
      </c>
      <c r="BC83" s="182">
        <v>0</v>
      </c>
      <c r="BD83" s="182">
        <v>0</v>
      </c>
      <c r="BE83" s="182">
        <v>1</v>
      </c>
      <c r="BF83" s="182">
        <f t="shared" ref="BF83:BF88" si="9">IF(BG83=1,1,IF(BH83=1,2,3))</f>
        <v>2</v>
      </c>
      <c r="BG83" s="182">
        <v>0</v>
      </c>
      <c r="BH83" s="182">
        <v>1</v>
      </c>
      <c r="BI83" s="182">
        <v>0</v>
      </c>
      <c r="BJ83" s="182">
        <v>0</v>
      </c>
      <c r="BK83" s="182">
        <v>1</v>
      </c>
      <c r="BL83" s="182">
        <v>0</v>
      </c>
      <c r="BM83" s="182">
        <v>1</v>
      </c>
      <c r="BN83" s="182">
        <v>0</v>
      </c>
      <c r="BO83" s="182">
        <v>0</v>
      </c>
      <c r="BP83" s="182">
        <v>0</v>
      </c>
      <c r="BQ83" s="182">
        <v>0</v>
      </c>
      <c r="BR83" s="182">
        <v>1</v>
      </c>
      <c r="BS83" s="182">
        <v>0</v>
      </c>
      <c r="BT83" s="182">
        <v>0</v>
      </c>
      <c r="BU83" s="114"/>
      <c r="BV83" s="114"/>
      <c r="BW83" s="114"/>
      <c r="BX83" s="114"/>
      <c r="BY83" s="114"/>
      <c r="BZ83" s="114"/>
      <c r="CA83" s="114"/>
      <c r="CB83" s="114"/>
      <c r="CC83" s="114"/>
      <c r="CD83" s="114"/>
      <c r="CE83" s="114"/>
      <c r="CF83" s="114"/>
    </row>
    <row r="84" spans="1:84" s="101" customFormat="1">
      <c r="A84" s="162" t="s">
        <v>36</v>
      </c>
      <c r="B84" s="160" t="s">
        <v>879</v>
      </c>
      <c r="C84" s="162" t="s">
        <v>790</v>
      </c>
      <c r="D84" s="162" t="s">
        <v>171</v>
      </c>
      <c r="E84" s="162" t="s">
        <v>798</v>
      </c>
      <c r="F84" s="189">
        <v>1</v>
      </c>
      <c r="G84" s="189" t="s">
        <v>1101</v>
      </c>
      <c r="H84" s="189" t="s">
        <v>1102</v>
      </c>
      <c r="I84" s="182">
        <v>1998</v>
      </c>
      <c r="J84" s="182">
        <v>1</v>
      </c>
      <c r="K84" s="182">
        <v>1</v>
      </c>
      <c r="L84" s="182">
        <v>1</v>
      </c>
      <c r="M84" s="182">
        <v>0</v>
      </c>
      <c r="N84" s="182">
        <v>1</v>
      </c>
      <c r="O84" s="182">
        <v>1</v>
      </c>
      <c r="P84" s="182">
        <v>0</v>
      </c>
      <c r="Q84" s="182">
        <v>0</v>
      </c>
      <c r="R84" s="182">
        <v>2</v>
      </c>
      <c r="S84" s="182">
        <v>0</v>
      </c>
      <c r="T84" s="182">
        <v>1</v>
      </c>
      <c r="U84" s="182">
        <v>1</v>
      </c>
      <c r="V84" s="182">
        <v>1</v>
      </c>
      <c r="W84" s="182">
        <v>1</v>
      </c>
      <c r="X84" s="182">
        <v>1</v>
      </c>
      <c r="Y84" s="182">
        <v>0</v>
      </c>
      <c r="Z84" s="182">
        <v>1</v>
      </c>
      <c r="AA84" s="190" t="s">
        <v>259</v>
      </c>
      <c r="AB84" s="190" t="s">
        <v>260</v>
      </c>
      <c r="AC84" s="190" t="s">
        <v>260</v>
      </c>
      <c r="AD84" s="190">
        <v>105.9954</v>
      </c>
      <c r="AE84" s="195">
        <v>5196</v>
      </c>
      <c r="AF84" s="195">
        <v>6892</v>
      </c>
      <c r="AG84" s="195">
        <v>5660.6230081682788</v>
      </c>
      <c r="AH84" s="196">
        <v>4816.0969999999998</v>
      </c>
      <c r="AI84" s="196">
        <v>5133.6620000000003</v>
      </c>
      <c r="AJ84" s="190">
        <v>145</v>
      </c>
      <c r="AK84" s="194">
        <f t="shared" si="8"/>
        <v>143.10343001812464</v>
      </c>
      <c r="AL84" s="194">
        <f t="shared" si="8"/>
        <v>110.26481697019163</v>
      </c>
      <c r="AM84" s="194">
        <v>5196</v>
      </c>
      <c r="AN84" s="195">
        <v>6892</v>
      </c>
      <c r="AO84" s="195">
        <v>5660.6230081682788</v>
      </c>
      <c r="AP84" s="195">
        <v>0</v>
      </c>
      <c r="AQ84" s="182">
        <v>0</v>
      </c>
      <c r="AR84" s="182">
        <v>1</v>
      </c>
      <c r="AS84" s="182">
        <v>1</v>
      </c>
      <c r="AT84" s="195">
        <v>0</v>
      </c>
      <c r="AU84" s="195">
        <v>2</v>
      </c>
      <c r="AV84" s="195">
        <v>0</v>
      </c>
      <c r="AW84" s="182">
        <v>1</v>
      </c>
      <c r="AX84" s="182">
        <v>0</v>
      </c>
      <c r="AY84" s="182">
        <v>1</v>
      </c>
      <c r="AZ84" s="182">
        <v>0</v>
      </c>
      <c r="BA84" s="182">
        <v>0</v>
      </c>
      <c r="BB84" s="182">
        <v>1</v>
      </c>
      <c r="BC84" s="182">
        <v>0</v>
      </c>
      <c r="BD84" s="182">
        <v>0</v>
      </c>
      <c r="BE84" s="182">
        <v>0</v>
      </c>
      <c r="BF84" s="182">
        <f t="shared" si="9"/>
        <v>2</v>
      </c>
      <c r="BG84" s="182">
        <v>0</v>
      </c>
      <c r="BH84" s="182">
        <v>1</v>
      </c>
      <c r="BI84" s="182">
        <v>0</v>
      </c>
      <c r="BJ84" s="182">
        <v>0</v>
      </c>
      <c r="BK84" s="182">
        <v>0</v>
      </c>
      <c r="BL84" s="182">
        <v>0</v>
      </c>
      <c r="BM84" s="182">
        <v>0</v>
      </c>
      <c r="BN84" s="182">
        <v>0</v>
      </c>
      <c r="BO84" s="182">
        <v>0</v>
      </c>
      <c r="BP84" s="182">
        <v>0</v>
      </c>
      <c r="BQ84" s="182">
        <v>0</v>
      </c>
      <c r="BR84" s="182">
        <v>0</v>
      </c>
      <c r="BS84" s="182">
        <v>0</v>
      </c>
      <c r="BT84" s="182">
        <v>0</v>
      </c>
      <c r="BU84" s="114"/>
      <c r="BV84" s="114"/>
      <c r="BW84" s="114"/>
      <c r="BX84" s="114"/>
      <c r="BY84" s="114"/>
      <c r="BZ84" s="114"/>
      <c r="CA84" s="114"/>
      <c r="CB84" s="114"/>
      <c r="CC84" s="114"/>
      <c r="CD84" s="114"/>
      <c r="CE84" s="114"/>
      <c r="CF84" s="114"/>
    </row>
    <row r="85" spans="1:84" s="101" customFormat="1" ht="15" customHeight="1">
      <c r="A85" s="162" t="s">
        <v>37</v>
      </c>
      <c r="B85" s="160" t="s">
        <v>880</v>
      </c>
      <c r="C85" s="162" t="s">
        <v>801</v>
      </c>
      <c r="D85" s="162" t="s">
        <v>168</v>
      </c>
      <c r="E85" s="162"/>
      <c r="F85" s="189">
        <v>1</v>
      </c>
      <c r="G85" s="189" t="s">
        <v>1103</v>
      </c>
      <c r="H85" s="189" t="s">
        <v>1104</v>
      </c>
      <c r="I85" s="182">
        <v>1971</v>
      </c>
      <c r="J85" s="182">
        <v>1</v>
      </c>
      <c r="K85" s="182">
        <v>1</v>
      </c>
      <c r="L85" s="182">
        <v>1</v>
      </c>
      <c r="M85" s="182">
        <v>0</v>
      </c>
      <c r="N85" s="182">
        <v>3</v>
      </c>
      <c r="O85" s="182">
        <v>0</v>
      </c>
      <c r="P85" s="182">
        <v>0</v>
      </c>
      <c r="Q85" s="182">
        <v>1</v>
      </c>
      <c r="R85" s="182">
        <v>2</v>
      </c>
      <c r="S85" s="182">
        <v>0</v>
      </c>
      <c r="T85" s="182">
        <v>1</v>
      </c>
      <c r="U85" s="182">
        <v>1</v>
      </c>
      <c r="V85" s="182">
        <v>1</v>
      </c>
      <c r="W85" s="182">
        <v>1</v>
      </c>
      <c r="X85" s="182">
        <v>0</v>
      </c>
      <c r="Y85" s="182">
        <v>0</v>
      </c>
      <c r="Z85" s="182">
        <v>0</v>
      </c>
      <c r="AA85" s="190" t="s">
        <v>202</v>
      </c>
      <c r="AB85" s="190" t="s">
        <v>202</v>
      </c>
      <c r="AC85" s="190" t="s">
        <v>202</v>
      </c>
      <c r="AD85" s="190">
        <v>105.3</v>
      </c>
      <c r="AE85" s="195">
        <v>86259</v>
      </c>
      <c r="AF85" s="195">
        <v>113921</v>
      </c>
      <c r="AG85" s="195">
        <v>94966.761633428308</v>
      </c>
      <c r="AH85" s="196">
        <v>42916.743999999999</v>
      </c>
      <c r="AI85" s="196">
        <v>38491.353999999999</v>
      </c>
      <c r="AJ85" s="190">
        <v>256</v>
      </c>
      <c r="AK85" s="194">
        <f t="shared" si="8"/>
        <v>265.4465119721105</v>
      </c>
      <c r="AL85" s="194">
        <f t="shared" si="8"/>
        <v>246.72232011746928</v>
      </c>
      <c r="AM85" s="194">
        <v>86259</v>
      </c>
      <c r="AN85" s="195">
        <v>113921</v>
      </c>
      <c r="AO85" s="195">
        <v>94966.761633428308</v>
      </c>
      <c r="AP85" s="195">
        <v>0</v>
      </c>
      <c r="AQ85" s="182">
        <v>0</v>
      </c>
      <c r="AR85" s="182">
        <v>1</v>
      </c>
      <c r="AS85" s="182">
        <v>1</v>
      </c>
      <c r="AT85" s="195">
        <v>0</v>
      </c>
      <c r="AU85" s="195">
        <v>2</v>
      </c>
      <c r="AV85" s="195">
        <v>0</v>
      </c>
      <c r="AW85" s="182">
        <v>1</v>
      </c>
      <c r="AX85" s="182">
        <v>0</v>
      </c>
      <c r="AY85" s="182">
        <v>0</v>
      </c>
      <c r="AZ85" s="182">
        <v>0</v>
      </c>
      <c r="BA85" s="182">
        <v>1</v>
      </c>
      <c r="BB85" s="182">
        <v>0</v>
      </c>
      <c r="BC85" s="182">
        <v>0</v>
      </c>
      <c r="BD85" s="182">
        <v>0</v>
      </c>
      <c r="BE85" s="182">
        <v>0</v>
      </c>
      <c r="BF85" s="182">
        <f t="shared" si="9"/>
        <v>2</v>
      </c>
      <c r="BG85" s="182">
        <v>0</v>
      </c>
      <c r="BH85" s="182">
        <v>1</v>
      </c>
      <c r="BI85" s="182">
        <v>0</v>
      </c>
      <c r="BJ85" s="182">
        <v>0</v>
      </c>
      <c r="BK85" s="182">
        <v>0</v>
      </c>
      <c r="BL85" s="182">
        <v>0</v>
      </c>
      <c r="BM85" s="182">
        <v>0</v>
      </c>
      <c r="BN85" s="182">
        <v>0</v>
      </c>
      <c r="BO85" s="182">
        <v>0</v>
      </c>
      <c r="BP85" s="182">
        <v>0</v>
      </c>
      <c r="BQ85" s="182">
        <v>0</v>
      </c>
      <c r="BR85" s="182">
        <v>0</v>
      </c>
      <c r="BS85" s="182">
        <v>0</v>
      </c>
      <c r="BT85" s="182">
        <v>0</v>
      </c>
      <c r="BU85" s="114"/>
      <c r="BV85" s="114"/>
      <c r="BW85" s="114"/>
      <c r="BX85" s="114"/>
      <c r="BY85" s="114"/>
      <c r="BZ85" s="114"/>
      <c r="CA85" s="114"/>
      <c r="CB85" s="114"/>
      <c r="CC85" s="114"/>
      <c r="CD85" s="114"/>
      <c r="CE85" s="114"/>
      <c r="CF85" s="114"/>
    </row>
    <row r="86" spans="1:84" s="101" customFormat="1">
      <c r="A86" s="162" t="s">
        <v>38</v>
      </c>
      <c r="B86" s="160" t="s">
        <v>881</v>
      </c>
      <c r="C86" s="162" t="s">
        <v>790</v>
      </c>
      <c r="D86" s="162" t="s">
        <v>170</v>
      </c>
      <c r="E86" s="162" t="s">
        <v>793</v>
      </c>
      <c r="F86" s="189">
        <v>1</v>
      </c>
      <c r="G86" s="189" t="s">
        <v>1105</v>
      </c>
      <c r="H86" s="189" t="s">
        <v>1106</v>
      </c>
      <c r="I86" s="182">
        <v>2000</v>
      </c>
      <c r="J86" s="182">
        <v>1</v>
      </c>
      <c r="K86" s="182">
        <v>1</v>
      </c>
      <c r="L86" s="182">
        <v>1</v>
      </c>
      <c r="M86" s="182">
        <v>0</v>
      </c>
      <c r="N86" s="182">
        <v>3</v>
      </c>
      <c r="O86" s="182">
        <v>0</v>
      </c>
      <c r="P86" s="182">
        <v>0</v>
      </c>
      <c r="Q86" s="182">
        <v>1</v>
      </c>
      <c r="R86" s="182">
        <v>2</v>
      </c>
      <c r="S86" s="182">
        <v>0</v>
      </c>
      <c r="T86" s="182">
        <v>1</v>
      </c>
      <c r="U86" s="182">
        <v>0</v>
      </c>
      <c r="V86" s="182">
        <v>1</v>
      </c>
      <c r="W86" s="182">
        <v>1</v>
      </c>
      <c r="X86" s="182">
        <v>1</v>
      </c>
      <c r="Y86" s="182">
        <v>1</v>
      </c>
      <c r="Z86" s="182">
        <v>1</v>
      </c>
      <c r="AA86" s="190" t="s">
        <v>243</v>
      </c>
      <c r="AB86" s="190" t="s">
        <v>243</v>
      </c>
      <c r="AC86" s="190" t="s">
        <v>1218</v>
      </c>
      <c r="AD86" s="190">
        <v>0.70779999999999998</v>
      </c>
      <c r="AE86" s="195">
        <v>14085</v>
      </c>
      <c r="AF86" s="195">
        <v>14085</v>
      </c>
      <c r="AG86" s="195">
        <v>70641.424131110485</v>
      </c>
      <c r="AH86" s="196">
        <v>4326.3760000000002</v>
      </c>
      <c r="AI86" s="196">
        <v>5174.3389999999999</v>
      </c>
      <c r="AJ86" s="190">
        <v>713</v>
      </c>
      <c r="AK86" s="194">
        <f t="shared" si="8"/>
        <v>325.5611625064488</v>
      </c>
      <c r="AL86" s="194">
        <f t="shared" si="8"/>
        <v>1365.2260536294682</v>
      </c>
      <c r="AM86" s="194">
        <v>14085</v>
      </c>
      <c r="AN86" s="195" t="s">
        <v>271</v>
      </c>
      <c r="AO86" s="195">
        <v>70641.424131110485</v>
      </c>
      <c r="AP86" s="195">
        <v>0</v>
      </c>
      <c r="AQ86" s="182">
        <v>0</v>
      </c>
      <c r="AR86" s="182">
        <v>1</v>
      </c>
      <c r="AS86" s="182">
        <v>1</v>
      </c>
      <c r="AT86" s="195">
        <v>0</v>
      </c>
      <c r="AU86" s="195">
        <v>2</v>
      </c>
      <c r="AV86" s="195">
        <v>0</v>
      </c>
      <c r="AW86" s="182">
        <v>1</v>
      </c>
      <c r="AX86" s="182">
        <v>0</v>
      </c>
      <c r="AY86" s="182">
        <v>0</v>
      </c>
      <c r="AZ86" s="182">
        <v>0</v>
      </c>
      <c r="BA86" s="182">
        <v>1</v>
      </c>
      <c r="BB86" s="182">
        <v>0</v>
      </c>
      <c r="BC86" s="182">
        <v>0</v>
      </c>
      <c r="BD86" s="182">
        <v>0</v>
      </c>
      <c r="BE86" s="182">
        <v>0</v>
      </c>
      <c r="BF86" s="182">
        <f t="shared" si="9"/>
        <v>2</v>
      </c>
      <c r="BG86" s="182">
        <v>0</v>
      </c>
      <c r="BH86" s="182">
        <v>1</v>
      </c>
      <c r="BI86" s="182">
        <v>0</v>
      </c>
      <c r="BJ86" s="182">
        <v>0</v>
      </c>
      <c r="BK86" s="182">
        <v>0</v>
      </c>
      <c r="BL86" s="182">
        <v>0</v>
      </c>
      <c r="BM86" s="182">
        <v>1</v>
      </c>
      <c r="BN86" s="182">
        <v>1</v>
      </c>
      <c r="BO86" s="182">
        <v>0</v>
      </c>
      <c r="BP86" s="182">
        <v>0</v>
      </c>
      <c r="BQ86" s="182">
        <v>1</v>
      </c>
      <c r="BR86" s="182">
        <v>0</v>
      </c>
      <c r="BS86" s="182">
        <v>0</v>
      </c>
      <c r="BT86" s="182">
        <v>0</v>
      </c>
      <c r="BU86" s="114"/>
      <c r="BV86" s="114"/>
      <c r="BW86" s="114"/>
      <c r="BX86" s="114"/>
      <c r="BY86" s="114"/>
      <c r="BZ86" s="114"/>
      <c r="CA86" s="114"/>
      <c r="CB86" s="114"/>
      <c r="CC86" s="114"/>
      <c r="CD86" s="114"/>
      <c r="CE86" s="114"/>
      <c r="CF86" s="114"/>
    </row>
    <row r="87" spans="1:84" s="101" customFormat="1">
      <c r="A87" s="162" t="s">
        <v>39</v>
      </c>
      <c r="B87" s="160" t="s">
        <v>882</v>
      </c>
      <c r="C87" s="162" t="s">
        <v>790</v>
      </c>
      <c r="D87" s="162" t="s">
        <v>170</v>
      </c>
      <c r="E87" s="162" t="s">
        <v>791</v>
      </c>
      <c r="F87" s="189">
        <v>1</v>
      </c>
      <c r="G87" s="189" t="s">
        <v>1107</v>
      </c>
      <c r="H87" s="189" t="s">
        <v>1108</v>
      </c>
      <c r="I87" s="182">
        <v>1999</v>
      </c>
      <c r="J87" s="182">
        <v>1</v>
      </c>
      <c r="K87" s="182">
        <v>1</v>
      </c>
      <c r="L87" s="182">
        <v>1</v>
      </c>
      <c r="M87" s="182">
        <v>0</v>
      </c>
      <c r="N87" s="182">
        <v>3</v>
      </c>
      <c r="O87" s="182">
        <v>0</v>
      </c>
      <c r="P87" s="182">
        <v>0</v>
      </c>
      <c r="Q87" s="182">
        <v>1</v>
      </c>
      <c r="R87" s="182">
        <v>2</v>
      </c>
      <c r="S87" s="182">
        <v>0</v>
      </c>
      <c r="T87" s="182">
        <v>1</v>
      </c>
      <c r="U87" s="182">
        <v>0</v>
      </c>
      <c r="V87" s="182">
        <v>1</v>
      </c>
      <c r="W87" s="182">
        <v>1</v>
      </c>
      <c r="X87" s="182">
        <v>0</v>
      </c>
      <c r="Y87" s="182">
        <v>1</v>
      </c>
      <c r="Z87" s="182">
        <v>0</v>
      </c>
      <c r="AA87" s="190" t="s">
        <v>244</v>
      </c>
      <c r="AB87" s="190" t="s">
        <v>245</v>
      </c>
      <c r="AC87" s="190" t="s">
        <v>245</v>
      </c>
      <c r="AD87" s="190">
        <v>153.61000000000001</v>
      </c>
      <c r="AE87" s="195">
        <v>2676</v>
      </c>
      <c r="AF87" s="195">
        <v>33931</v>
      </c>
      <c r="AG87" s="195">
        <v>32549.964195039382</v>
      </c>
      <c r="AH87" s="196">
        <v>9008.7109999999993</v>
      </c>
      <c r="AI87" s="196">
        <v>12843.21</v>
      </c>
      <c r="AJ87" s="190">
        <v>129</v>
      </c>
      <c r="AK87" s="194">
        <f t="shared" si="8"/>
        <v>376.64655909152822</v>
      </c>
      <c r="AL87" s="194">
        <f t="shared" si="8"/>
        <v>253.44103378391679</v>
      </c>
      <c r="AM87" s="194">
        <v>2676</v>
      </c>
      <c r="AN87" s="195">
        <v>33931</v>
      </c>
      <c r="AO87" s="195">
        <v>32549.964195039382</v>
      </c>
      <c r="AP87" s="195">
        <v>0</v>
      </c>
      <c r="AQ87" s="182">
        <v>0</v>
      </c>
      <c r="AR87" s="182">
        <v>1</v>
      </c>
      <c r="AS87" s="182">
        <v>1</v>
      </c>
      <c r="AT87" s="195">
        <v>0</v>
      </c>
      <c r="AU87" s="195">
        <v>2</v>
      </c>
      <c r="AV87" s="195">
        <v>0</v>
      </c>
      <c r="AW87" s="182">
        <v>1</v>
      </c>
      <c r="AX87" s="182">
        <v>0</v>
      </c>
      <c r="AY87" s="182">
        <v>0</v>
      </c>
      <c r="AZ87" s="182">
        <v>1</v>
      </c>
      <c r="BA87" s="182">
        <v>1</v>
      </c>
      <c r="BB87" s="182">
        <v>0</v>
      </c>
      <c r="BC87" s="182">
        <v>0</v>
      </c>
      <c r="BD87" s="182">
        <v>0</v>
      </c>
      <c r="BE87" s="182">
        <v>0</v>
      </c>
      <c r="BF87" s="182">
        <f t="shared" si="9"/>
        <v>2</v>
      </c>
      <c r="BG87" s="182">
        <v>0</v>
      </c>
      <c r="BH87" s="182">
        <v>1</v>
      </c>
      <c r="BI87" s="182">
        <v>0</v>
      </c>
      <c r="BJ87" s="182">
        <v>0</v>
      </c>
      <c r="BK87" s="182">
        <v>1</v>
      </c>
      <c r="BL87" s="182">
        <v>0</v>
      </c>
      <c r="BM87" s="182">
        <v>0</v>
      </c>
      <c r="BN87" s="182">
        <v>0</v>
      </c>
      <c r="BO87" s="182">
        <v>0</v>
      </c>
      <c r="BP87" s="182">
        <v>0</v>
      </c>
      <c r="BQ87" s="182">
        <v>0</v>
      </c>
      <c r="BR87" s="182">
        <v>0</v>
      </c>
      <c r="BS87" s="182">
        <v>0</v>
      </c>
      <c r="BT87" s="182">
        <v>1</v>
      </c>
      <c r="BU87" s="114"/>
      <c r="BV87" s="114"/>
      <c r="BW87" s="114"/>
      <c r="BX87" s="114"/>
      <c r="BY87" s="114"/>
      <c r="BZ87" s="114"/>
      <c r="CA87" s="114"/>
      <c r="CB87" s="114"/>
      <c r="CC87" s="114"/>
      <c r="CD87" s="114"/>
      <c r="CE87" s="114"/>
      <c r="CF87" s="114"/>
    </row>
    <row r="88" spans="1:84" s="101" customFormat="1">
      <c r="A88" s="162" t="s">
        <v>40</v>
      </c>
      <c r="B88" s="160" t="s">
        <v>883</v>
      </c>
      <c r="C88" s="162" t="s">
        <v>787</v>
      </c>
      <c r="D88" s="162" t="s">
        <v>167</v>
      </c>
      <c r="E88" s="162" t="s">
        <v>796</v>
      </c>
      <c r="F88" s="189">
        <v>1</v>
      </c>
      <c r="G88" s="189" t="s">
        <v>1109</v>
      </c>
      <c r="H88" s="189" t="s">
        <v>1110</v>
      </c>
      <c r="I88" s="182">
        <v>1988</v>
      </c>
      <c r="J88" s="182">
        <v>1</v>
      </c>
      <c r="K88" s="182">
        <v>2</v>
      </c>
      <c r="L88" s="182">
        <v>0</v>
      </c>
      <c r="M88" s="182">
        <v>1</v>
      </c>
      <c r="N88" s="182">
        <v>3</v>
      </c>
      <c r="O88" s="182">
        <v>0</v>
      </c>
      <c r="P88" s="182">
        <v>0</v>
      </c>
      <c r="Q88" s="182">
        <v>1</v>
      </c>
      <c r="R88" s="182">
        <v>2</v>
      </c>
      <c r="S88" s="182">
        <v>0</v>
      </c>
      <c r="T88" s="182">
        <v>1</v>
      </c>
      <c r="U88" s="182">
        <v>0</v>
      </c>
      <c r="V88" s="182">
        <v>1</v>
      </c>
      <c r="W88" s="182">
        <v>1</v>
      </c>
      <c r="X88" s="182">
        <v>1</v>
      </c>
      <c r="Y88" s="182">
        <v>0</v>
      </c>
      <c r="Z88" s="182">
        <v>1</v>
      </c>
      <c r="AA88" s="190" t="s">
        <v>186</v>
      </c>
      <c r="AB88" s="190" t="s">
        <v>186</v>
      </c>
      <c r="AC88" s="190" t="s">
        <v>186</v>
      </c>
      <c r="AD88" s="190">
        <v>86.398799999999994</v>
      </c>
      <c r="AE88" s="195">
        <v>1317</v>
      </c>
      <c r="AF88" s="195">
        <v>1258</v>
      </c>
      <c r="AG88" s="195">
        <v>1157.4234827335565</v>
      </c>
      <c r="AH88" s="193">
        <v>787.85799999999995</v>
      </c>
      <c r="AI88" s="196">
        <v>1016.486</v>
      </c>
      <c r="AJ88" s="190">
        <v>299</v>
      </c>
      <c r="AK88" s="194">
        <f t="shared" si="8"/>
        <v>159.67344369162973</v>
      </c>
      <c r="AL88" s="194">
        <f t="shared" si="8"/>
        <v>113.86516712808208</v>
      </c>
      <c r="AM88" s="194">
        <v>1317</v>
      </c>
      <c r="AN88" s="195">
        <v>1258</v>
      </c>
      <c r="AO88" s="195">
        <v>1157.4234827335565</v>
      </c>
      <c r="AP88" s="195">
        <v>0</v>
      </c>
      <c r="AQ88" s="182">
        <v>0</v>
      </c>
      <c r="AR88" s="182">
        <v>1</v>
      </c>
      <c r="AS88" s="182">
        <v>1</v>
      </c>
      <c r="AT88" s="195">
        <v>0</v>
      </c>
      <c r="AU88" s="195">
        <v>2</v>
      </c>
      <c r="AV88" s="195">
        <v>0</v>
      </c>
      <c r="AW88" s="182">
        <v>1</v>
      </c>
      <c r="AX88" s="182">
        <v>0</v>
      </c>
      <c r="AY88" s="182">
        <v>1</v>
      </c>
      <c r="AZ88" s="182">
        <v>0</v>
      </c>
      <c r="BA88" s="182">
        <v>0</v>
      </c>
      <c r="BB88" s="182">
        <v>0</v>
      </c>
      <c r="BC88" s="182">
        <v>1</v>
      </c>
      <c r="BD88" s="182">
        <v>0</v>
      </c>
      <c r="BE88" s="182">
        <v>0</v>
      </c>
      <c r="BF88" s="182">
        <f t="shared" si="9"/>
        <v>1</v>
      </c>
      <c r="BG88" s="182">
        <v>1</v>
      </c>
      <c r="BH88" s="182">
        <v>0</v>
      </c>
      <c r="BI88" s="182">
        <v>0</v>
      </c>
      <c r="BJ88" s="182">
        <v>0</v>
      </c>
      <c r="BK88" s="182">
        <v>0</v>
      </c>
      <c r="BL88" s="182">
        <v>0</v>
      </c>
      <c r="BM88" s="182">
        <v>0</v>
      </c>
      <c r="BN88" s="182">
        <v>0</v>
      </c>
      <c r="BO88" s="182">
        <v>0</v>
      </c>
      <c r="BP88" s="182">
        <v>0</v>
      </c>
      <c r="BQ88" s="182">
        <v>0</v>
      </c>
      <c r="BR88" s="182">
        <v>0</v>
      </c>
      <c r="BS88" s="182">
        <v>0</v>
      </c>
      <c r="BT88" s="182">
        <v>0</v>
      </c>
      <c r="BU88" s="114"/>
      <c r="BV88" s="114"/>
      <c r="BW88" s="114"/>
      <c r="BX88" s="114"/>
      <c r="BY88" s="114"/>
      <c r="BZ88" s="114"/>
      <c r="CA88" s="114"/>
      <c r="CB88" s="114"/>
      <c r="CC88" s="114"/>
      <c r="CD88" s="114"/>
      <c r="CE88" s="114"/>
      <c r="CF88" s="114"/>
    </row>
    <row r="89" spans="1:84" s="101" customFormat="1">
      <c r="A89" s="162" t="s">
        <v>148</v>
      </c>
      <c r="B89" s="160" t="s">
        <v>884</v>
      </c>
      <c r="C89" s="162" t="s">
        <v>795</v>
      </c>
      <c r="D89" s="162" t="s">
        <v>168</v>
      </c>
      <c r="E89" s="162" t="s">
        <v>825</v>
      </c>
      <c r="F89" s="189">
        <v>0</v>
      </c>
      <c r="G89" s="189"/>
      <c r="H89" s="189"/>
      <c r="I89" s="182"/>
      <c r="J89" s="182"/>
      <c r="K89" s="182" t="s">
        <v>1565</v>
      </c>
      <c r="L89" s="182"/>
      <c r="M89" s="182"/>
      <c r="N89" s="182"/>
      <c r="O89" s="182"/>
      <c r="P89" s="182"/>
      <c r="Q89" s="182"/>
      <c r="R89" s="182" t="s">
        <v>1565</v>
      </c>
      <c r="S89" s="182"/>
      <c r="T89" s="182"/>
      <c r="U89" s="182"/>
      <c r="V89" s="182"/>
      <c r="W89" s="182"/>
      <c r="X89" s="182"/>
      <c r="Y89" s="182"/>
      <c r="Z89" s="182"/>
      <c r="AA89" s="191"/>
      <c r="AB89" s="191"/>
      <c r="AC89" s="191"/>
      <c r="AD89" s="191"/>
      <c r="AE89" s="192"/>
      <c r="AF89" s="192"/>
      <c r="AG89" s="192"/>
      <c r="AH89" s="196">
        <v>1463.768</v>
      </c>
      <c r="AI89" s="196">
        <v>1570.6759999999999</v>
      </c>
      <c r="AJ89" s="191"/>
      <c r="AK89" s="194"/>
      <c r="AL89" s="192"/>
      <c r="AM89" s="192"/>
      <c r="AN89" s="192"/>
      <c r="AO89" s="192"/>
      <c r="AP89" s="192"/>
      <c r="AQ89" s="114"/>
      <c r="AR89" s="182" t="s">
        <v>1565</v>
      </c>
      <c r="AS89" s="114"/>
      <c r="AT89" s="114"/>
      <c r="AU89" s="195" t="s">
        <v>1565</v>
      </c>
      <c r="AV89" s="114"/>
      <c r="AW89" s="114"/>
      <c r="AX89" s="114"/>
      <c r="AY89" s="114"/>
      <c r="AZ89" s="114"/>
      <c r="BA89" s="114"/>
      <c r="BB89" s="114"/>
      <c r="BC89" s="114"/>
      <c r="BD89" s="114"/>
      <c r="BE89" s="114"/>
      <c r="BF89" s="182" t="s">
        <v>1565</v>
      </c>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row>
    <row r="90" spans="1:84" s="101" customFormat="1">
      <c r="A90" s="162" t="s">
        <v>424</v>
      </c>
      <c r="B90" s="160" t="s">
        <v>988</v>
      </c>
      <c r="C90" s="162" t="s">
        <v>801</v>
      </c>
      <c r="D90" s="162" t="s">
        <v>168</v>
      </c>
      <c r="E90" s="162"/>
      <c r="F90" s="189">
        <v>1</v>
      </c>
      <c r="G90" s="189" t="s">
        <v>1111</v>
      </c>
      <c r="H90" s="189" t="s">
        <v>1112</v>
      </c>
      <c r="I90" s="182">
        <v>1996</v>
      </c>
      <c r="J90" s="182">
        <v>1</v>
      </c>
      <c r="K90" s="182">
        <v>1</v>
      </c>
      <c r="L90" s="182">
        <v>1</v>
      </c>
      <c r="M90" s="182">
        <v>0</v>
      </c>
      <c r="N90" s="182">
        <v>1</v>
      </c>
      <c r="O90" s="182">
        <v>1</v>
      </c>
      <c r="P90" s="182">
        <v>0</v>
      </c>
      <c r="Q90" s="182">
        <v>0</v>
      </c>
      <c r="R90" s="182">
        <v>2</v>
      </c>
      <c r="S90" s="182">
        <v>0</v>
      </c>
      <c r="T90" s="182">
        <v>1</v>
      </c>
      <c r="U90" s="182">
        <v>1</v>
      </c>
      <c r="V90" s="182">
        <v>1</v>
      </c>
      <c r="W90" s="182">
        <v>1</v>
      </c>
      <c r="X90" s="182">
        <v>1</v>
      </c>
      <c r="Y90" s="182">
        <v>1</v>
      </c>
      <c r="Z90" s="182">
        <v>0</v>
      </c>
      <c r="AA90" s="190" t="s">
        <v>206</v>
      </c>
      <c r="AB90" s="190" t="s">
        <v>206</v>
      </c>
      <c r="AC90" s="190" t="s">
        <v>206</v>
      </c>
      <c r="AD90" s="190">
        <v>1055.5999999999999</v>
      </c>
      <c r="AE90" s="195">
        <v>41960</v>
      </c>
      <c r="AF90" s="195">
        <v>43250</v>
      </c>
      <c r="AG90" s="195">
        <v>47366.426676771509</v>
      </c>
      <c r="AH90" s="196">
        <v>20540.177</v>
      </c>
      <c r="AI90" s="196">
        <v>24328.981</v>
      </c>
      <c r="AJ90" s="190">
        <v>312</v>
      </c>
      <c r="AK90" s="194">
        <f>100*AF90/AH90</f>
        <v>210.56293721324798</v>
      </c>
      <c r="AL90" s="194">
        <f>100*AG90/AI90</f>
        <v>194.69137107210332</v>
      </c>
      <c r="AM90" s="194">
        <v>41960</v>
      </c>
      <c r="AN90" s="195">
        <v>43250</v>
      </c>
      <c r="AO90" s="195">
        <v>47366.426676771509</v>
      </c>
      <c r="AP90" s="195">
        <v>0</v>
      </c>
      <c r="AQ90" s="182">
        <v>0</v>
      </c>
      <c r="AR90" s="182">
        <v>1</v>
      </c>
      <c r="AS90" s="182">
        <v>1</v>
      </c>
      <c r="AT90" s="195">
        <v>0</v>
      </c>
      <c r="AU90" s="195">
        <v>2</v>
      </c>
      <c r="AV90" s="195">
        <v>0</v>
      </c>
      <c r="AW90" s="182">
        <v>1</v>
      </c>
      <c r="AX90" s="182">
        <v>0</v>
      </c>
      <c r="AY90" s="182">
        <v>0</v>
      </c>
      <c r="AZ90" s="182">
        <v>0</v>
      </c>
      <c r="BA90" s="182">
        <v>1</v>
      </c>
      <c r="BB90" s="182">
        <v>0</v>
      </c>
      <c r="BC90" s="182">
        <v>0</v>
      </c>
      <c r="BD90" s="182">
        <v>0</v>
      </c>
      <c r="BE90" s="182">
        <v>0</v>
      </c>
      <c r="BF90" s="182">
        <f>IF(BG90=1,1,IF(BH90=1,2,3))</f>
        <v>2</v>
      </c>
      <c r="BG90" s="182">
        <v>0</v>
      </c>
      <c r="BH90" s="182">
        <v>1</v>
      </c>
      <c r="BI90" s="182">
        <v>0</v>
      </c>
      <c r="BJ90" s="182">
        <v>0</v>
      </c>
      <c r="BK90" s="182">
        <v>0</v>
      </c>
      <c r="BL90" s="182">
        <v>0</v>
      </c>
      <c r="BM90" s="182">
        <v>1</v>
      </c>
      <c r="BN90" s="182">
        <v>0</v>
      </c>
      <c r="BO90" s="182">
        <v>0</v>
      </c>
      <c r="BP90" s="182">
        <v>0</v>
      </c>
      <c r="BQ90" s="182">
        <v>0</v>
      </c>
      <c r="BR90" s="182">
        <v>1</v>
      </c>
      <c r="BS90" s="182">
        <v>0</v>
      </c>
      <c r="BT90" s="182">
        <v>0</v>
      </c>
      <c r="BU90" s="114"/>
      <c r="BV90" s="114"/>
      <c r="BW90" s="114"/>
      <c r="BX90" s="114"/>
      <c r="BY90" s="114"/>
      <c r="BZ90" s="114"/>
      <c r="CA90" s="114"/>
      <c r="CB90" s="114"/>
      <c r="CC90" s="114"/>
      <c r="CD90" s="114"/>
      <c r="CE90" s="114"/>
      <c r="CF90" s="114"/>
    </row>
    <row r="91" spans="1:84" s="101" customFormat="1">
      <c r="A91" s="162" t="s">
        <v>131</v>
      </c>
      <c r="B91" s="160" t="s">
        <v>546</v>
      </c>
      <c r="C91" s="162" t="s">
        <v>795</v>
      </c>
      <c r="D91" s="162" t="s">
        <v>169</v>
      </c>
      <c r="E91" s="162" t="s">
        <v>791</v>
      </c>
      <c r="F91" s="189">
        <v>1</v>
      </c>
      <c r="G91" s="189" t="s">
        <v>1327</v>
      </c>
      <c r="H91" s="189" t="s">
        <v>1328</v>
      </c>
      <c r="I91" s="182">
        <v>2011</v>
      </c>
      <c r="J91" s="182">
        <v>1</v>
      </c>
      <c r="K91" s="182">
        <v>1</v>
      </c>
      <c r="L91" s="182">
        <v>1</v>
      </c>
      <c r="M91" s="182">
        <v>0</v>
      </c>
      <c r="N91" s="182">
        <v>1</v>
      </c>
      <c r="O91" s="182">
        <v>1</v>
      </c>
      <c r="P91" s="182">
        <v>0</v>
      </c>
      <c r="Q91" s="182">
        <v>0</v>
      </c>
      <c r="R91" s="182">
        <v>1</v>
      </c>
      <c r="S91" s="182">
        <v>1</v>
      </c>
      <c r="T91" s="182">
        <v>0</v>
      </c>
      <c r="U91" s="182">
        <v>0</v>
      </c>
      <c r="V91" s="182">
        <v>1</v>
      </c>
      <c r="W91" s="182">
        <v>1</v>
      </c>
      <c r="X91" s="182">
        <v>0</v>
      </c>
      <c r="Y91" s="182">
        <v>1</v>
      </c>
      <c r="Z91" s="182">
        <v>0</v>
      </c>
      <c r="AA91" s="190" t="s">
        <v>546</v>
      </c>
      <c r="AB91" s="190" t="s">
        <v>546</v>
      </c>
      <c r="AC91" s="190" t="s">
        <v>233</v>
      </c>
      <c r="AD91" s="190">
        <v>0.72553145178843503</v>
      </c>
      <c r="AE91" s="195" t="s">
        <v>546</v>
      </c>
      <c r="AF91" s="195" t="s">
        <v>546</v>
      </c>
      <c r="AG91" s="195">
        <v>4134.8999999999996</v>
      </c>
      <c r="AH91" s="199">
        <v>3239</v>
      </c>
      <c r="AI91" s="199">
        <v>3568</v>
      </c>
      <c r="AJ91" s="190" t="s">
        <v>546</v>
      </c>
      <c r="AK91" s="194" t="s">
        <v>546</v>
      </c>
      <c r="AL91" s="194">
        <f>100*AG91/AI91</f>
        <v>115.88845291479819</v>
      </c>
      <c r="AM91" s="194" t="s">
        <v>546</v>
      </c>
      <c r="AN91" s="195" t="s">
        <v>546</v>
      </c>
      <c r="AO91" s="195">
        <v>4134.8999999999996</v>
      </c>
      <c r="AP91" s="200" t="s">
        <v>546</v>
      </c>
      <c r="AQ91" s="182">
        <v>0</v>
      </c>
      <c r="AR91" s="182">
        <v>1</v>
      </c>
      <c r="AS91" s="182">
        <v>1</v>
      </c>
      <c r="AT91" s="195">
        <v>0</v>
      </c>
      <c r="AU91" s="195">
        <v>2</v>
      </c>
      <c r="AV91" s="195">
        <v>0</v>
      </c>
      <c r="AW91" s="182">
        <v>1</v>
      </c>
      <c r="AX91" s="182">
        <v>0</v>
      </c>
      <c r="AY91" s="182">
        <v>0</v>
      </c>
      <c r="AZ91" s="182">
        <v>1</v>
      </c>
      <c r="BA91" s="182">
        <v>1</v>
      </c>
      <c r="BB91" s="182">
        <v>0</v>
      </c>
      <c r="BC91" s="182">
        <v>0</v>
      </c>
      <c r="BD91" s="182">
        <v>0</v>
      </c>
      <c r="BE91" s="182">
        <v>0</v>
      </c>
      <c r="BF91" s="182">
        <f>IF(BG91=1,1,IF(BH91=1,2,3))</f>
        <v>2</v>
      </c>
      <c r="BG91" s="182">
        <v>0</v>
      </c>
      <c r="BH91" s="182">
        <v>1</v>
      </c>
      <c r="BI91" s="182">
        <v>0</v>
      </c>
      <c r="BJ91" s="182">
        <v>0</v>
      </c>
      <c r="BK91" s="182">
        <v>0</v>
      </c>
      <c r="BL91" s="182">
        <v>1</v>
      </c>
      <c r="BM91" s="182">
        <v>0</v>
      </c>
      <c r="BN91" s="182">
        <v>0</v>
      </c>
      <c r="BO91" s="182">
        <v>0</v>
      </c>
      <c r="BP91" s="182">
        <v>0</v>
      </c>
      <c r="BQ91" s="182">
        <v>0</v>
      </c>
      <c r="BR91" s="182">
        <v>0</v>
      </c>
      <c r="BS91" s="182">
        <v>0</v>
      </c>
      <c r="BT91" s="182">
        <v>0</v>
      </c>
      <c r="BU91" s="114"/>
      <c r="BV91" s="114"/>
      <c r="BW91" s="114"/>
      <c r="BX91" s="114"/>
      <c r="BY91" s="114"/>
      <c r="BZ91" s="114"/>
      <c r="CA91" s="114"/>
      <c r="CB91" s="114"/>
      <c r="CC91" s="114"/>
      <c r="CD91" s="114"/>
      <c r="CE91" s="114"/>
      <c r="CF91" s="114"/>
    </row>
    <row r="92" spans="1:84" s="101" customFormat="1">
      <c r="A92" s="162" t="s">
        <v>149</v>
      </c>
      <c r="B92" s="160" t="s">
        <v>885</v>
      </c>
      <c r="C92" s="162" t="s">
        <v>801</v>
      </c>
      <c r="D92" s="162" t="s">
        <v>170</v>
      </c>
      <c r="E92" s="162"/>
      <c r="F92" s="189">
        <v>0</v>
      </c>
      <c r="G92" s="189"/>
      <c r="H92" s="189"/>
      <c r="I92" s="182"/>
      <c r="J92" s="182"/>
      <c r="K92" s="182" t="s">
        <v>1565</v>
      </c>
      <c r="L92" s="182"/>
      <c r="M92" s="182"/>
      <c r="N92" s="182"/>
      <c r="O92" s="182"/>
      <c r="P92" s="182"/>
      <c r="Q92" s="182"/>
      <c r="R92" s="182" t="s">
        <v>1565</v>
      </c>
      <c r="S92" s="182"/>
      <c r="T92" s="182"/>
      <c r="U92" s="182"/>
      <c r="V92" s="182"/>
      <c r="W92" s="182"/>
      <c r="X92" s="182"/>
      <c r="Y92" s="182"/>
      <c r="Z92" s="182"/>
      <c r="AA92" s="191"/>
      <c r="AB92" s="191"/>
      <c r="AC92" s="191"/>
      <c r="AD92" s="191"/>
      <c r="AE92" s="192"/>
      <c r="AF92" s="192"/>
      <c r="AG92" s="192"/>
      <c r="AH92" s="196">
        <v>33481.355000000003</v>
      </c>
      <c r="AI92" s="196">
        <v>47639.036999999997</v>
      </c>
      <c r="AJ92" s="191"/>
      <c r="AK92" s="194"/>
      <c r="AL92" s="192"/>
      <c r="AM92" s="192"/>
      <c r="AN92" s="192"/>
      <c r="AO92" s="192"/>
      <c r="AP92" s="192"/>
      <c r="AQ92" s="114"/>
      <c r="AR92" s="182" t="s">
        <v>1565</v>
      </c>
      <c r="AS92" s="114"/>
      <c r="AT92" s="114"/>
      <c r="AU92" s="195" t="s">
        <v>1565</v>
      </c>
      <c r="AV92" s="114"/>
      <c r="AW92" s="114"/>
      <c r="AX92" s="114"/>
      <c r="AY92" s="114"/>
      <c r="AZ92" s="114"/>
      <c r="BA92" s="114"/>
      <c r="BB92" s="114"/>
      <c r="BC92" s="114"/>
      <c r="BD92" s="114"/>
      <c r="BE92" s="114"/>
      <c r="BF92" s="182" t="s">
        <v>1565</v>
      </c>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row>
    <row r="93" spans="1:84" s="101" customFormat="1">
      <c r="A93" s="162" t="s">
        <v>86</v>
      </c>
      <c r="B93" s="160" t="s">
        <v>886</v>
      </c>
      <c r="C93" s="162" t="s">
        <v>787</v>
      </c>
      <c r="D93" s="162" t="s">
        <v>170</v>
      </c>
      <c r="E93" s="162" t="s">
        <v>791</v>
      </c>
      <c r="F93" s="189">
        <v>1</v>
      </c>
      <c r="G93" s="189" t="s">
        <v>1113</v>
      </c>
      <c r="H93" s="189" t="s">
        <v>1114</v>
      </c>
      <c r="I93" s="182">
        <v>2008</v>
      </c>
      <c r="J93" s="182">
        <v>1</v>
      </c>
      <c r="K93" s="182">
        <v>1</v>
      </c>
      <c r="L93" s="182">
        <v>1</v>
      </c>
      <c r="M93" s="182">
        <v>0</v>
      </c>
      <c r="N93" s="182">
        <v>1</v>
      </c>
      <c r="O93" s="182">
        <v>1</v>
      </c>
      <c r="P93" s="182">
        <v>0</v>
      </c>
      <c r="Q93" s="182">
        <v>0</v>
      </c>
      <c r="R93" s="182">
        <v>2</v>
      </c>
      <c r="S93" s="182">
        <v>0</v>
      </c>
      <c r="T93" s="182">
        <v>1</v>
      </c>
      <c r="U93" s="182">
        <v>0</v>
      </c>
      <c r="V93" s="182">
        <v>1</v>
      </c>
      <c r="W93" s="182">
        <v>1</v>
      </c>
      <c r="X93" s="182">
        <v>1</v>
      </c>
      <c r="Y93" s="182">
        <v>0</v>
      </c>
      <c r="Z93" s="182">
        <v>1</v>
      </c>
      <c r="AA93" s="190" t="s">
        <v>546</v>
      </c>
      <c r="AB93" s="190" t="s">
        <v>246</v>
      </c>
      <c r="AC93" s="190" t="s">
        <v>246</v>
      </c>
      <c r="AD93" s="190">
        <v>49.23</v>
      </c>
      <c r="AE93" s="195" t="s">
        <v>546</v>
      </c>
      <c r="AF93" s="195">
        <v>2175</v>
      </c>
      <c r="AG93" s="195">
        <v>2031.2817387771686</v>
      </c>
      <c r="AH93" s="193">
        <v>875.11400000000003</v>
      </c>
      <c r="AI93" s="196">
        <v>1280.165</v>
      </c>
      <c r="AJ93" s="190" t="s">
        <v>546</v>
      </c>
      <c r="AK93" s="194">
        <f t="shared" ref="AK93:AL96" si="10">100*AF93/AH93</f>
        <v>248.5390474840992</v>
      </c>
      <c r="AL93" s="194">
        <f t="shared" si="10"/>
        <v>158.67343184489255</v>
      </c>
      <c r="AM93" s="194" t="s">
        <v>546</v>
      </c>
      <c r="AN93" s="195">
        <v>2175</v>
      </c>
      <c r="AO93" s="195">
        <v>2031.2817387771686</v>
      </c>
      <c r="AP93" s="190" t="s">
        <v>546</v>
      </c>
      <c r="AQ93" s="182">
        <v>0</v>
      </c>
      <c r="AR93" s="182">
        <v>1</v>
      </c>
      <c r="AS93" s="182">
        <v>1</v>
      </c>
      <c r="AT93" s="195">
        <v>0</v>
      </c>
      <c r="AU93" s="195">
        <v>3</v>
      </c>
      <c r="AV93" s="195">
        <v>0</v>
      </c>
      <c r="AW93" s="182">
        <v>0</v>
      </c>
      <c r="AX93" s="182">
        <v>1</v>
      </c>
      <c r="AY93" s="182">
        <v>1</v>
      </c>
      <c r="AZ93" s="182">
        <v>0</v>
      </c>
      <c r="BA93" s="182">
        <v>0</v>
      </c>
      <c r="BB93" s="182">
        <v>0</v>
      </c>
      <c r="BC93" s="182">
        <v>1</v>
      </c>
      <c r="BD93" s="182">
        <v>0</v>
      </c>
      <c r="BE93" s="182">
        <v>0</v>
      </c>
      <c r="BF93" s="182">
        <f>IF(BG93=1,1,IF(BH93=1,2,3))</f>
        <v>2</v>
      </c>
      <c r="BG93" s="182">
        <v>0</v>
      </c>
      <c r="BH93" s="182">
        <v>1</v>
      </c>
      <c r="BI93" s="182">
        <v>0</v>
      </c>
      <c r="BJ93" s="182">
        <v>0</v>
      </c>
      <c r="BK93" s="182">
        <v>0</v>
      </c>
      <c r="BL93" s="182">
        <v>1</v>
      </c>
      <c r="BM93" s="182">
        <v>0</v>
      </c>
      <c r="BN93" s="182">
        <v>0</v>
      </c>
      <c r="BO93" s="182">
        <v>0</v>
      </c>
      <c r="BP93" s="182">
        <v>0</v>
      </c>
      <c r="BQ93" s="182">
        <v>0</v>
      </c>
      <c r="BR93" s="182">
        <v>0</v>
      </c>
      <c r="BS93" s="182">
        <v>0</v>
      </c>
      <c r="BT93" s="182">
        <v>0</v>
      </c>
      <c r="BU93" s="114"/>
      <c r="BV93" s="114"/>
      <c r="BW93" s="114"/>
      <c r="BX93" s="114"/>
      <c r="BY93" s="114"/>
      <c r="BZ93" s="114"/>
      <c r="CA93" s="114"/>
      <c r="CB93" s="114"/>
      <c r="CC93" s="114"/>
      <c r="CD93" s="114"/>
      <c r="CE93" s="114"/>
      <c r="CF93" s="114"/>
    </row>
    <row r="94" spans="1:84" s="101" customFormat="1">
      <c r="A94" s="162" t="s">
        <v>425</v>
      </c>
      <c r="B94" s="160" t="s">
        <v>887</v>
      </c>
      <c r="C94" s="162" t="s">
        <v>795</v>
      </c>
      <c r="D94" s="162" t="s">
        <v>168</v>
      </c>
      <c r="E94" s="162" t="s">
        <v>825</v>
      </c>
      <c r="F94" s="189">
        <v>1</v>
      </c>
      <c r="G94" s="189" t="s">
        <v>1329</v>
      </c>
      <c r="H94" s="189" t="s">
        <v>1115</v>
      </c>
      <c r="I94" s="182">
        <v>1999</v>
      </c>
      <c r="J94" s="182">
        <v>1</v>
      </c>
      <c r="K94" s="182">
        <v>1</v>
      </c>
      <c r="L94" s="182">
        <v>1</v>
      </c>
      <c r="M94" s="182">
        <v>0</v>
      </c>
      <c r="N94" s="182">
        <v>1</v>
      </c>
      <c r="O94" s="182">
        <v>1</v>
      </c>
      <c r="P94" s="182">
        <v>0</v>
      </c>
      <c r="Q94" s="182">
        <v>0</v>
      </c>
      <c r="R94" s="182">
        <v>2</v>
      </c>
      <c r="S94" s="182">
        <v>0</v>
      </c>
      <c r="T94" s="182">
        <v>1</v>
      </c>
      <c r="U94" s="182">
        <v>0</v>
      </c>
      <c r="V94" s="182">
        <v>1</v>
      </c>
      <c r="W94" s="182">
        <v>1</v>
      </c>
      <c r="X94" s="182">
        <v>1</v>
      </c>
      <c r="Y94" s="182">
        <v>1</v>
      </c>
      <c r="Z94" s="182">
        <v>0</v>
      </c>
      <c r="AA94" s="190" t="s">
        <v>1281</v>
      </c>
      <c r="AB94" s="190" t="s">
        <v>1280</v>
      </c>
      <c r="AC94" s="190" t="s">
        <v>1280</v>
      </c>
      <c r="AD94" s="190">
        <v>8005</v>
      </c>
      <c r="AE94" s="195">
        <v>1426</v>
      </c>
      <c r="AF94" s="195">
        <v>2384</v>
      </c>
      <c r="AG94" s="195">
        <v>2498.4384759525296</v>
      </c>
      <c r="AH94" s="196">
        <v>1071.771</v>
      </c>
      <c r="AI94" s="196">
        <v>1476.9469999999999</v>
      </c>
      <c r="AJ94" s="190">
        <v>393</v>
      </c>
      <c r="AK94" s="194">
        <f t="shared" si="10"/>
        <v>222.4355762564951</v>
      </c>
      <c r="AL94" s="194">
        <f t="shared" si="10"/>
        <v>169.16236506472674</v>
      </c>
      <c r="AM94" s="194">
        <v>1426</v>
      </c>
      <c r="AN94" s="195">
        <v>2384</v>
      </c>
      <c r="AO94" s="195">
        <v>2498.4384759525296</v>
      </c>
      <c r="AP94" s="195">
        <v>0</v>
      </c>
      <c r="AQ94" s="182">
        <v>0</v>
      </c>
      <c r="AR94" s="182">
        <v>1</v>
      </c>
      <c r="AS94" s="182">
        <v>1</v>
      </c>
      <c r="AT94" s="195">
        <v>0</v>
      </c>
      <c r="AU94" s="195">
        <v>3</v>
      </c>
      <c r="AV94" s="195">
        <v>0</v>
      </c>
      <c r="AW94" s="195">
        <v>0</v>
      </c>
      <c r="AX94" s="182">
        <v>1</v>
      </c>
      <c r="AY94" s="195">
        <v>0</v>
      </c>
      <c r="AZ94" s="195">
        <v>0</v>
      </c>
      <c r="BA94" s="195">
        <v>0</v>
      </c>
      <c r="BB94" s="195">
        <v>0</v>
      </c>
      <c r="BC94" s="182">
        <v>1</v>
      </c>
      <c r="BD94" s="195">
        <v>0</v>
      </c>
      <c r="BE94" s="195">
        <v>0</v>
      </c>
      <c r="BF94" s="182">
        <f>IF(BG94=1,1,IF(BH94=1,2,3))</f>
        <v>2</v>
      </c>
      <c r="BG94" s="195">
        <v>0</v>
      </c>
      <c r="BH94" s="182">
        <v>1</v>
      </c>
      <c r="BI94" s="195">
        <v>0</v>
      </c>
      <c r="BJ94" s="195">
        <v>0</v>
      </c>
      <c r="BK94" s="195">
        <v>0</v>
      </c>
      <c r="BL94" s="195">
        <v>0</v>
      </c>
      <c r="BM94" s="182">
        <v>1</v>
      </c>
      <c r="BN94" s="195">
        <v>0</v>
      </c>
      <c r="BO94" s="195">
        <v>0</v>
      </c>
      <c r="BP94" s="195">
        <v>0</v>
      </c>
      <c r="BQ94" s="195">
        <v>0</v>
      </c>
      <c r="BR94" s="195">
        <v>0</v>
      </c>
      <c r="BS94" s="195">
        <v>0</v>
      </c>
      <c r="BT94" s="195">
        <v>0</v>
      </c>
      <c r="BU94" s="114"/>
      <c r="BV94" s="114"/>
      <c r="BW94" s="114"/>
      <c r="BX94" s="114"/>
      <c r="BY94" s="114"/>
      <c r="BZ94" s="114"/>
      <c r="CA94" s="114"/>
      <c r="CB94" s="114"/>
      <c r="CC94" s="114"/>
      <c r="CD94" s="114"/>
      <c r="CE94" s="114"/>
      <c r="CF94" s="114"/>
    </row>
    <row r="95" spans="1:84" s="101" customFormat="1">
      <c r="A95" s="162" t="s">
        <v>42</v>
      </c>
      <c r="B95" s="160" t="s">
        <v>888</v>
      </c>
      <c r="C95" s="162" t="s">
        <v>790</v>
      </c>
      <c r="D95" s="162" t="s">
        <v>169</v>
      </c>
      <c r="E95" s="162" t="s">
        <v>791</v>
      </c>
      <c r="F95" s="189">
        <v>1</v>
      </c>
      <c r="G95" s="189" t="s">
        <v>1116</v>
      </c>
      <c r="H95" s="189" t="s">
        <v>1117</v>
      </c>
      <c r="I95" s="182">
        <v>1998</v>
      </c>
      <c r="J95" s="182">
        <v>1</v>
      </c>
      <c r="K95" s="182">
        <v>2</v>
      </c>
      <c r="L95" s="182">
        <v>0</v>
      </c>
      <c r="M95" s="182">
        <v>1</v>
      </c>
      <c r="N95" s="182">
        <v>1</v>
      </c>
      <c r="O95" s="182">
        <v>1</v>
      </c>
      <c r="P95" s="182">
        <v>0</v>
      </c>
      <c r="Q95" s="182">
        <v>0</v>
      </c>
      <c r="R95" s="182">
        <v>2</v>
      </c>
      <c r="S95" s="182">
        <v>0</v>
      </c>
      <c r="T95" s="182">
        <v>1</v>
      </c>
      <c r="U95" s="182">
        <v>0</v>
      </c>
      <c r="V95" s="182">
        <v>1</v>
      </c>
      <c r="W95" s="182">
        <v>1</v>
      </c>
      <c r="X95" s="182">
        <v>1</v>
      </c>
      <c r="Y95" s="182">
        <v>1</v>
      </c>
      <c r="Z95" s="182">
        <v>0</v>
      </c>
      <c r="AA95" s="190" t="s">
        <v>1282</v>
      </c>
      <c r="AB95" s="190" t="s">
        <v>1245</v>
      </c>
      <c r="AC95" s="190" t="s">
        <v>1245</v>
      </c>
      <c r="AD95" s="190">
        <v>0.72553145178843503</v>
      </c>
      <c r="AE95" s="195">
        <v>5227</v>
      </c>
      <c r="AF95" s="195">
        <v>133333</v>
      </c>
      <c r="AG95" s="195">
        <v>137830</v>
      </c>
      <c r="AH95" s="196">
        <v>11364.947</v>
      </c>
      <c r="AI95" s="196">
        <v>15205.424000000001</v>
      </c>
      <c r="AJ95" s="190">
        <v>109</v>
      </c>
      <c r="AK95" s="194">
        <f t="shared" si="10"/>
        <v>1173.1950883712875</v>
      </c>
      <c r="AL95" s="194">
        <f t="shared" si="10"/>
        <v>906.45285524428641</v>
      </c>
      <c r="AM95" s="194">
        <v>5227</v>
      </c>
      <c r="AN95" s="195">
        <v>133333</v>
      </c>
      <c r="AO95" s="195">
        <v>137830</v>
      </c>
      <c r="AP95" s="195">
        <v>0</v>
      </c>
      <c r="AQ95" s="182">
        <v>0</v>
      </c>
      <c r="AR95" s="182">
        <v>1</v>
      </c>
      <c r="AS95" s="182">
        <v>1</v>
      </c>
      <c r="AT95" s="195">
        <v>0</v>
      </c>
      <c r="AU95" s="195">
        <v>3</v>
      </c>
      <c r="AV95" s="195">
        <v>0</v>
      </c>
      <c r="AW95" s="182">
        <v>0</v>
      </c>
      <c r="AX95" s="182">
        <v>1</v>
      </c>
      <c r="AY95" s="182">
        <v>1</v>
      </c>
      <c r="AZ95" s="182">
        <v>0</v>
      </c>
      <c r="BA95" s="182">
        <v>0</v>
      </c>
      <c r="BB95" s="182">
        <v>1</v>
      </c>
      <c r="BC95" s="182">
        <v>0</v>
      </c>
      <c r="BD95" s="182">
        <v>0</v>
      </c>
      <c r="BE95" s="182">
        <v>0</v>
      </c>
      <c r="BF95" s="182">
        <f>IF(BG95=1,1,IF(BH95=1,2,3))</f>
        <v>2</v>
      </c>
      <c r="BG95" s="182">
        <v>0</v>
      </c>
      <c r="BH95" s="182">
        <v>1</v>
      </c>
      <c r="BI95" s="182">
        <v>0</v>
      </c>
      <c r="BJ95" s="182">
        <v>0</v>
      </c>
      <c r="BK95" s="182">
        <v>1</v>
      </c>
      <c r="BL95" s="182">
        <v>0</v>
      </c>
      <c r="BM95" s="182">
        <v>1</v>
      </c>
      <c r="BN95" s="182">
        <v>0</v>
      </c>
      <c r="BO95" s="182">
        <v>0</v>
      </c>
      <c r="BP95" s="182">
        <v>0</v>
      </c>
      <c r="BQ95" s="182">
        <v>0</v>
      </c>
      <c r="BR95" s="182">
        <v>1</v>
      </c>
      <c r="BS95" s="182">
        <v>0</v>
      </c>
      <c r="BT95" s="182">
        <v>1</v>
      </c>
      <c r="BU95" s="114"/>
      <c r="BV95" s="114"/>
      <c r="BW95" s="114"/>
      <c r="BX95" s="114"/>
      <c r="BY95" s="114"/>
      <c r="BZ95" s="114"/>
      <c r="CA95" s="114"/>
      <c r="CB95" s="114"/>
      <c r="CC95" s="114"/>
      <c r="CD95" s="114"/>
      <c r="CE95" s="114"/>
      <c r="CF95" s="114"/>
    </row>
    <row r="96" spans="1:84" s="101" customFormat="1">
      <c r="A96" s="162" t="s">
        <v>43</v>
      </c>
      <c r="B96" s="160" t="s">
        <v>889</v>
      </c>
      <c r="C96" s="162" t="s">
        <v>790</v>
      </c>
      <c r="D96" s="162" t="s">
        <v>170</v>
      </c>
      <c r="E96" s="162" t="s">
        <v>793</v>
      </c>
      <c r="F96" s="189">
        <v>1</v>
      </c>
      <c r="G96" s="189" t="s">
        <v>1118</v>
      </c>
      <c r="H96" s="189" t="s">
        <v>1119</v>
      </c>
      <c r="I96" s="182">
        <v>1967</v>
      </c>
      <c r="J96" s="182">
        <v>1</v>
      </c>
      <c r="K96" s="182">
        <v>1</v>
      </c>
      <c r="L96" s="182">
        <v>1</v>
      </c>
      <c r="M96" s="182">
        <v>0</v>
      </c>
      <c r="N96" s="182">
        <v>3</v>
      </c>
      <c r="O96" s="182">
        <v>0</v>
      </c>
      <c r="P96" s="182">
        <v>0</v>
      </c>
      <c r="Q96" s="182">
        <v>1</v>
      </c>
      <c r="R96" s="182">
        <v>1</v>
      </c>
      <c r="S96" s="182">
        <v>1</v>
      </c>
      <c r="T96" s="182">
        <v>0</v>
      </c>
      <c r="U96" s="182">
        <v>0</v>
      </c>
      <c r="V96" s="182">
        <v>1</v>
      </c>
      <c r="W96" s="182">
        <v>1</v>
      </c>
      <c r="X96" s="182">
        <v>1</v>
      </c>
      <c r="Y96" s="182">
        <v>0</v>
      </c>
      <c r="Z96" s="182">
        <v>1</v>
      </c>
      <c r="AA96" s="190" t="s">
        <v>247</v>
      </c>
      <c r="AB96" s="190" t="s">
        <v>1283</v>
      </c>
      <c r="AC96" s="190" t="s">
        <v>1283</v>
      </c>
      <c r="AD96" s="190">
        <v>1505.8418999999999</v>
      </c>
      <c r="AE96" s="195">
        <v>3317</v>
      </c>
      <c r="AF96" s="195">
        <v>3317</v>
      </c>
      <c r="AG96" s="195">
        <v>3320.4016968846468</v>
      </c>
      <c r="AH96" s="196">
        <v>8755.85</v>
      </c>
      <c r="AI96" s="196">
        <v>9920.3060000000005</v>
      </c>
      <c r="AJ96" s="190">
        <v>65</v>
      </c>
      <c r="AK96" s="194">
        <f t="shared" si="10"/>
        <v>37.883243774162416</v>
      </c>
      <c r="AL96" s="194">
        <f t="shared" si="10"/>
        <v>33.47075883430054</v>
      </c>
      <c r="AM96" s="194">
        <v>3317</v>
      </c>
      <c r="AN96" s="195">
        <v>3317</v>
      </c>
      <c r="AO96" s="195">
        <v>3320.4016968846468</v>
      </c>
      <c r="AP96" s="195">
        <v>0</v>
      </c>
      <c r="AQ96" s="182">
        <v>0</v>
      </c>
      <c r="AR96" s="182">
        <v>1</v>
      </c>
      <c r="AS96" s="182">
        <v>1</v>
      </c>
      <c r="AT96" s="195">
        <v>0</v>
      </c>
      <c r="AU96" s="195">
        <v>3</v>
      </c>
      <c r="AV96" s="195">
        <v>0</v>
      </c>
      <c r="AW96" s="195">
        <v>0</v>
      </c>
      <c r="AX96" s="182">
        <v>1</v>
      </c>
      <c r="AY96" s="195">
        <v>0</v>
      </c>
      <c r="AZ96" s="195">
        <v>0</v>
      </c>
      <c r="BA96" s="195">
        <v>0</v>
      </c>
      <c r="BB96" s="195">
        <v>0</v>
      </c>
      <c r="BC96" s="182">
        <v>1</v>
      </c>
      <c r="BD96" s="195">
        <v>0</v>
      </c>
      <c r="BE96" s="195">
        <v>0</v>
      </c>
      <c r="BF96" s="182">
        <f>IF(BG96=1,1,IF(BH96=1,2,3))</f>
        <v>2</v>
      </c>
      <c r="BG96" s="195">
        <v>0</v>
      </c>
      <c r="BH96" s="182">
        <v>1</v>
      </c>
      <c r="BI96" s="195">
        <v>0</v>
      </c>
      <c r="BJ96" s="195">
        <v>0</v>
      </c>
      <c r="BK96" s="195">
        <v>0</v>
      </c>
      <c r="BL96" s="195">
        <v>0</v>
      </c>
      <c r="BM96" s="195">
        <v>0</v>
      </c>
      <c r="BN96" s="195">
        <v>0</v>
      </c>
      <c r="BO96" s="195">
        <v>0</v>
      </c>
      <c r="BP96" s="195">
        <v>0</v>
      </c>
      <c r="BQ96" s="195">
        <v>0</v>
      </c>
      <c r="BR96" s="195">
        <v>0</v>
      </c>
      <c r="BS96" s="195">
        <v>0</v>
      </c>
      <c r="BT96" s="195">
        <v>0</v>
      </c>
      <c r="BU96" s="114"/>
      <c r="BV96" s="114"/>
      <c r="BW96" s="114"/>
      <c r="BX96" s="114"/>
      <c r="BY96" s="114"/>
      <c r="BZ96" s="114"/>
      <c r="CA96" s="114"/>
      <c r="CB96" s="114"/>
      <c r="CC96" s="114"/>
      <c r="CD96" s="114"/>
      <c r="CE96" s="114"/>
      <c r="CF96" s="114"/>
    </row>
    <row r="97" spans="1:84" s="101" customFormat="1">
      <c r="A97" s="189" t="s">
        <v>87</v>
      </c>
      <c r="B97" s="160" t="s">
        <v>992</v>
      </c>
      <c r="C97" s="189" t="s">
        <v>795</v>
      </c>
      <c r="D97" s="162" t="s">
        <v>167</v>
      </c>
      <c r="E97" s="189" t="s">
        <v>796</v>
      </c>
      <c r="F97" s="189">
        <v>0</v>
      </c>
      <c r="G97" s="189"/>
      <c r="H97" s="189"/>
      <c r="I97" s="182"/>
      <c r="J97" s="182"/>
      <c r="K97" s="182" t="s">
        <v>1565</v>
      </c>
      <c r="L97" s="182"/>
      <c r="M97" s="182"/>
      <c r="N97" s="182"/>
      <c r="O97" s="182"/>
      <c r="P97" s="182"/>
      <c r="Q97" s="182"/>
      <c r="R97" s="182" t="s">
        <v>1565</v>
      </c>
      <c r="S97" s="182"/>
      <c r="T97" s="182"/>
      <c r="U97" s="182"/>
      <c r="V97" s="182"/>
      <c r="W97" s="182"/>
      <c r="X97" s="182"/>
      <c r="Y97" s="182"/>
      <c r="Z97" s="182"/>
      <c r="AA97" s="191"/>
      <c r="AB97" s="191"/>
      <c r="AC97" s="191"/>
      <c r="AD97" s="191"/>
      <c r="AE97" s="192"/>
      <c r="AF97" s="192"/>
      <c r="AG97" s="192"/>
      <c r="AH97" s="196">
        <v>1159.0219999999999</v>
      </c>
      <c r="AI97" s="196">
        <v>1194.1959999999999</v>
      </c>
      <c r="AJ97" s="191"/>
      <c r="AK97" s="194"/>
      <c r="AL97" s="192"/>
      <c r="AM97" s="192"/>
      <c r="AN97" s="192"/>
      <c r="AO97" s="192"/>
      <c r="AP97" s="192"/>
      <c r="AQ97" s="114"/>
      <c r="AR97" s="182" t="s">
        <v>1565</v>
      </c>
      <c r="AS97" s="114"/>
      <c r="AT97" s="114"/>
      <c r="AU97" s="195" t="s">
        <v>1565</v>
      </c>
      <c r="AV97" s="114"/>
      <c r="AW97" s="114"/>
      <c r="AX97" s="114"/>
      <c r="AY97" s="114"/>
      <c r="AZ97" s="114"/>
      <c r="BA97" s="114"/>
      <c r="BB97" s="114"/>
      <c r="BC97" s="114"/>
      <c r="BD97" s="114"/>
      <c r="BE97" s="114"/>
      <c r="BF97" s="182" t="s">
        <v>1565</v>
      </c>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row>
    <row r="98" spans="1:84" s="101" customFormat="1">
      <c r="A98" s="162" t="s">
        <v>150</v>
      </c>
      <c r="B98" s="160" t="s">
        <v>890</v>
      </c>
      <c r="C98" s="162" t="s">
        <v>787</v>
      </c>
      <c r="D98" s="162" t="s">
        <v>167</v>
      </c>
      <c r="E98" s="162" t="s">
        <v>796</v>
      </c>
      <c r="F98" s="189">
        <v>0</v>
      </c>
      <c r="G98" s="189"/>
      <c r="H98" s="189"/>
      <c r="I98" s="182"/>
      <c r="J98" s="182"/>
      <c r="K98" s="182" t="s">
        <v>1565</v>
      </c>
      <c r="L98" s="182"/>
      <c r="M98" s="182"/>
      <c r="N98" s="182"/>
      <c r="O98" s="182"/>
      <c r="P98" s="182"/>
      <c r="Q98" s="182"/>
      <c r="R98" s="182" t="s">
        <v>1565</v>
      </c>
      <c r="S98" s="182"/>
      <c r="T98" s="182"/>
      <c r="U98" s="182"/>
      <c r="V98" s="182"/>
      <c r="W98" s="182"/>
      <c r="X98" s="182"/>
      <c r="Y98" s="182"/>
      <c r="Z98" s="182"/>
      <c r="AA98" s="191"/>
      <c r="AB98" s="191"/>
      <c r="AC98" s="191"/>
      <c r="AD98" s="191"/>
      <c r="AE98" s="192"/>
      <c r="AF98" s="192"/>
      <c r="AG98" s="192"/>
      <c r="AH98" s="193">
        <v>341.44400000000002</v>
      </c>
      <c r="AI98" s="193">
        <v>473.60500000000002</v>
      </c>
      <c r="AJ98" s="191"/>
      <c r="AK98" s="194"/>
      <c r="AL98" s="192"/>
      <c r="AM98" s="192"/>
      <c r="AN98" s="192"/>
      <c r="AO98" s="192"/>
      <c r="AP98" s="192"/>
      <c r="AQ98" s="114"/>
      <c r="AR98" s="182" t="s">
        <v>1565</v>
      </c>
      <c r="AS98" s="114"/>
      <c r="AT98" s="114"/>
      <c r="AU98" s="195" t="s">
        <v>1565</v>
      </c>
      <c r="AV98" s="114"/>
      <c r="AW98" s="114"/>
      <c r="AX98" s="114"/>
      <c r="AY98" s="114"/>
      <c r="AZ98" s="114"/>
      <c r="BA98" s="114"/>
      <c r="BB98" s="114"/>
      <c r="BC98" s="114"/>
      <c r="BD98" s="114"/>
      <c r="BE98" s="114"/>
      <c r="BF98" s="182" t="s">
        <v>1565</v>
      </c>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row>
    <row r="99" spans="1:84" s="101" customFormat="1">
      <c r="A99" s="162" t="s">
        <v>151</v>
      </c>
      <c r="B99" s="160" t="s">
        <v>891</v>
      </c>
      <c r="C99" s="162" t="s">
        <v>790</v>
      </c>
      <c r="D99" s="162" t="s">
        <v>170</v>
      </c>
      <c r="E99" s="162" t="s">
        <v>793</v>
      </c>
      <c r="F99" s="189">
        <v>1</v>
      </c>
      <c r="G99" s="189" t="s">
        <v>1121</v>
      </c>
      <c r="H99" s="189" t="s">
        <v>1122</v>
      </c>
      <c r="I99" s="182">
        <v>2010</v>
      </c>
      <c r="J99" s="182">
        <v>1</v>
      </c>
      <c r="K99" s="182">
        <v>1</v>
      </c>
      <c r="L99" s="182">
        <v>1</v>
      </c>
      <c r="M99" s="182">
        <v>0</v>
      </c>
      <c r="N99" s="182">
        <v>1</v>
      </c>
      <c r="O99" s="182">
        <v>1</v>
      </c>
      <c r="P99" s="182">
        <v>0</v>
      </c>
      <c r="Q99" s="182">
        <v>0</v>
      </c>
      <c r="R99" s="182">
        <v>1</v>
      </c>
      <c r="S99" s="182">
        <v>1</v>
      </c>
      <c r="T99" s="182">
        <v>0</v>
      </c>
      <c r="U99" s="182">
        <v>0</v>
      </c>
      <c r="V99" s="182">
        <v>1</v>
      </c>
      <c r="W99" s="182">
        <v>1</v>
      </c>
      <c r="X99" s="182">
        <v>1</v>
      </c>
      <c r="Y99" s="182">
        <v>0</v>
      </c>
      <c r="Z99" s="182">
        <v>0</v>
      </c>
      <c r="AA99" s="191" t="s">
        <v>546</v>
      </c>
      <c r="AB99" s="191" t="s">
        <v>1288</v>
      </c>
      <c r="AC99" s="191" t="s">
        <v>1288</v>
      </c>
      <c r="AD99" s="191">
        <v>1.2383999999999999</v>
      </c>
      <c r="AE99" s="190" t="s">
        <v>546</v>
      </c>
      <c r="AF99" s="192">
        <v>197316.49565903711</v>
      </c>
      <c r="AG99" s="192">
        <v>201873.3850129199</v>
      </c>
      <c r="AH99" s="196">
        <v>12357.800999999999</v>
      </c>
      <c r="AI99" s="196">
        <v>11046.367</v>
      </c>
      <c r="AJ99" s="190" t="s">
        <v>546</v>
      </c>
      <c r="AK99" s="194">
        <f t="shared" ref="AK99:AL103" si="11">100*AF99/AH99</f>
        <v>1596.6958495207775</v>
      </c>
      <c r="AL99" s="194">
        <f t="shared" si="11"/>
        <v>1827.509307023023</v>
      </c>
      <c r="AM99" s="194" t="s">
        <v>546</v>
      </c>
      <c r="AN99" s="192">
        <v>197316.49565903711</v>
      </c>
      <c r="AO99" s="192">
        <v>201873.3850129199</v>
      </c>
      <c r="AP99" s="192" t="s">
        <v>546</v>
      </c>
      <c r="AQ99" s="182">
        <v>1</v>
      </c>
      <c r="AR99" s="182">
        <v>1</v>
      </c>
      <c r="AS99" s="182">
        <v>1</v>
      </c>
      <c r="AT99" s="195">
        <v>0</v>
      </c>
      <c r="AU99" s="195">
        <v>3</v>
      </c>
      <c r="AV99" s="195">
        <v>0</v>
      </c>
      <c r="AW99" s="195">
        <v>0</v>
      </c>
      <c r="AX99" s="182">
        <v>1</v>
      </c>
      <c r="AY99" s="195">
        <v>0</v>
      </c>
      <c r="AZ99" s="195">
        <v>0</v>
      </c>
      <c r="BA99" s="195">
        <v>0</v>
      </c>
      <c r="BB99" s="195">
        <v>0</v>
      </c>
      <c r="BC99" s="195">
        <v>0</v>
      </c>
      <c r="BD99" s="195">
        <v>0</v>
      </c>
      <c r="BE99" s="195">
        <v>0</v>
      </c>
      <c r="BF99" s="182">
        <f>IF(BG99=1,1,IF(BH99=1,2,3))</f>
        <v>2</v>
      </c>
      <c r="BG99" s="195">
        <v>0</v>
      </c>
      <c r="BH99" s="195">
        <v>1</v>
      </c>
      <c r="BI99" s="195">
        <v>0</v>
      </c>
      <c r="BJ99" s="195">
        <v>0</v>
      </c>
      <c r="BK99" s="195">
        <v>0</v>
      </c>
      <c r="BL99" s="182">
        <v>1</v>
      </c>
      <c r="BM99" s="195">
        <v>0</v>
      </c>
      <c r="BN99" s="195">
        <v>0</v>
      </c>
      <c r="BO99" s="195">
        <v>0</v>
      </c>
      <c r="BP99" s="195">
        <v>0</v>
      </c>
      <c r="BQ99" s="195">
        <v>0</v>
      </c>
      <c r="BR99" s="195">
        <v>0</v>
      </c>
      <c r="BS99" s="195">
        <v>0</v>
      </c>
      <c r="BT99" s="195">
        <v>0</v>
      </c>
      <c r="BU99" s="114"/>
      <c r="BV99" s="114"/>
      <c r="BW99" s="114"/>
      <c r="BX99" s="114"/>
      <c r="BY99" s="114"/>
      <c r="BZ99" s="114"/>
      <c r="CA99" s="114"/>
      <c r="CB99" s="114"/>
      <c r="CC99" s="114"/>
      <c r="CD99" s="114"/>
      <c r="CE99" s="114"/>
      <c r="CF99" s="114"/>
    </row>
    <row r="100" spans="1:84" s="101" customFormat="1">
      <c r="A100" s="162" t="s">
        <v>892</v>
      </c>
      <c r="B100" s="160" t="s">
        <v>893</v>
      </c>
      <c r="C100" s="162" t="s">
        <v>801</v>
      </c>
      <c r="D100" s="162" t="s">
        <v>169</v>
      </c>
      <c r="E100" s="162"/>
      <c r="F100" s="189">
        <v>1</v>
      </c>
      <c r="G100" s="189" t="s">
        <v>1212</v>
      </c>
      <c r="H100" s="189" t="s">
        <v>1123</v>
      </c>
      <c r="I100" s="182">
        <v>2001</v>
      </c>
      <c r="J100" s="182">
        <v>1</v>
      </c>
      <c r="K100" s="182">
        <v>1</v>
      </c>
      <c r="L100" s="182">
        <v>1</v>
      </c>
      <c r="M100" s="182">
        <v>0</v>
      </c>
      <c r="N100" s="182">
        <v>1</v>
      </c>
      <c r="O100" s="182">
        <v>1</v>
      </c>
      <c r="P100" s="182">
        <v>0</v>
      </c>
      <c r="Q100" s="182">
        <v>0</v>
      </c>
      <c r="R100" s="182">
        <v>2</v>
      </c>
      <c r="S100" s="182">
        <v>0</v>
      </c>
      <c r="T100" s="182">
        <v>1</v>
      </c>
      <c r="U100" s="182">
        <v>0</v>
      </c>
      <c r="V100" s="182">
        <v>1</v>
      </c>
      <c r="W100" s="182">
        <v>1</v>
      </c>
      <c r="X100" s="182">
        <v>1</v>
      </c>
      <c r="Y100" s="182">
        <v>1</v>
      </c>
      <c r="Z100" s="182">
        <v>0</v>
      </c>
      <c r="AA100" s="190" t="s">
        <v>211</v>
      </c>
      <c r="AB100" s="190" t="s">
        <v>1211</v>
      </c>
      <c r="AC100" s="190" t="s">
        <v>1211</v>
      </c>
      <c r="AD100" s="200">
        <v>0.89149999999999996</v>
      </c>
      <c r="AE100" s="195">
        <v>22727</v>
      </c>
      <c r="AF100" s="195">
        <v>96154</v>
      </c>
      <c r="AG100" s="195">
        <v>112170.49915872126</v>
      </c>
      <c r="AH100" s="198">
        <v>134617.38</v>
      </c>
      <c r="AI100" s="198">
        <v>134617.38</v>
      </c>
      <c r="AJ100" s="194">
        <v>25.267663572183</v>
      </c>
      <c r="AK100" s="194">
        <f t="shared" si="11"/>
        <v>71.427626952775341</v>
      </c>
      <c r="AL100" s="194">
        <f t="shared" si="11"/>
        <v>83.325421397089471</v>
      </c>
      <c r="AM100" s="194">
        <v>22727</v>
      </c>
      <c r="AN100" s="195">
        <v>96154</v>
      </c>
      <c r="AO100" s="195">
        <v>112170.49915872126</v>
      </c>
      <c r="AP100" s="195">
        <v>0</v>
      </c>
      <c r="AQ100" s="182">
        <v>0</v>
      </c>
      <c r="AR100" s="182">
        <v>2</v>
      </c>
      <c r="AS100" s="195">
        <v>0</v>
      </c>
      <c r="AT100" s="182">
        <v>1</v>
      </c>
      <c r="AU100" s="195">
        <v>2</v>
      </c>
      <c r="AV100" s="195">
        <v>0</v>
      </c>
      <c r="AW100" s="182">
        <v>1</v>
      </c>
      <c r="AX100" s="182">
        <v>0</v>
      </c>
      <c r="AY100" s="195">
        <v>0</v>
      </c>
      <c r="AZ100" s="195">
        <v>0</v>
      </c>
      <c r="BA100" s="195">
        <v>0</v>
      </c>
      <c r="BB100" s="195">
        <v>0</v>
      </c>
      <c r="BC100" s="195">
        <v>0</v>
      </c>
      <c r="BD100" s="195">
        <v>0</v>
      </c>
      <c r="BE100" s="182">
        <v>1</v>
      </c>
      <c r="BF100" s="182">
        <f>IF(BG100=1,1,IF(BH100=1,2,3))</f>
        <v>2</v>
      </c>
      <c r="BG100" s="195">
        <v>0</v>
      </c>
      <c r="BH100" s="182">
        <v>1</v>
      </c>
      <c r="BI100" s="195">
        <v>0</v>
      </c>
      <c r="BJ100" s="195">
        <v>0</v>
      </c>
      <c r="BK100" s="195">
        <v>0</v>
      </c>
      <c r="BL100" s="182">
        <v>1</v>
      </c>
      <c r="BM100" s="195">
        <v>0</v>
      </c>
      <c r="BN100" s="195">
        <v>0</v>
      </c>
      <c r="BO100" s="195">
        <v>0</v>
      </c>
      <c r="BP100" s="195">
        <v>0</v>
      </c>
      <c r="BQ100" s="195">
        <v>0</v>
      </c>
      <c r="BR100" s="195">
        <v>0</v>
      </c>
      <c r="BS100" s="195">
        <v>0</v>
      </c>
      <c r="BT100" s="195">
        <v>0</v>
      </c>
      <c r="BU100" s="114"/>
      <c r="BV100" s="114"/>
      <c r="BW100" s="114"/>
      <c r="BX100" s="114"/>
      <c r="BY100" s="114"/>
      <c r="BZ100" s="114"/>
      <c r="CA100" s="114"/>
      <c r="CB100" s="114"/>
      <c r="CC100" s="114"/>
      <c r="CD100" s="114"/>
      <c r="CE100" s="114"/>
      <c r="CF100" s="114"/>
    </row>
    <row r="101" spans="1:84" s="101" customFormat="1">
      <c r="A101" s="162" t="s">
        <v>44</v>
      </c>
      <c r="B101" s="160" t="s">
        <v>894</v>
      </c>
      <c r="C101" s="162" t="s">
        <v>790</v>
      </c>
      <c r="D101" s="162" t="s">
        <v>169</v>
      </c>
      <c r="E101" s="162" t="s">
        <v>791</v>
      </c>
      <c r="F101" s="189">
        <v>1</v>
      </c>
      <c r="G101" s="189" t="s">
        <v>1124</v>
      </c>
      <c r="H101" s="189" t="s">
        <v>1125</v>
      </c>
      <c r="I101" s="182">
        <v>1996</v>
      </c>
      <c r="J101" s="182">
        <v>1</v>
      </c>
      <c r="K101" s="182">
        <v>1</v>
      </c>
      <c r="L101" s="182">
        <v>1</v>
      </c>
      <c r="M101" s="182">
        <v>0</v>
      </c>
      <c r="N101" s="182">
        <v>1</v>
      </c>
      <c r="O101" s="182">
        <v>1</v>
      </c>
      <c r="P101" s="182">
        <v>0</v>
      </c>
      <c r="Q101" s="182">
        <v>0</v>
      </c>
      <c r="R101" s="182">
        <v>2</v>
      </c>
      <c r="S101" s="182">
        <v>0</v>
      </c>
      <c r="T101" s="182">
        <v>1</v>
      </c>
      <c r="U101" s="182">
        <v>0</v>
      </c>
      <c r="V101" s="182">
        <v>1</v>
      </c>
      <c r="W101" s="182">
        <v>1</v>
      </c>
      <c r="X101" s="182">
        <v>1</v>
      </c>
      <c r="Y101" s="182">
        <v>1</v>
      </c>
      <c r="Z101" s="182">
        <v>0</v>
      </c>
      <c r="AA101" s="190" t="s">
        <v>272</v>
      </c>
      <c r="AB101" s="190" t="s">
        <v>212</v>
      </c>
      <c r="AC101" s="190" t="s">
        <v>212</v>
      </c>
      <c r="AD101" s="190">
        <v>0.72553145178843503</v>
      </c>
      <c r="AE101" s="195">
        <v>14706</v>
      </c>
      <c r="AF101" s="195">
        <v>133333</v>
      </c>
      <c r="AG101" s="195">
        <v>137830</v>
      </c>
      <c r="AH101" s="196">
        <v>11851.947</v>
      </c>
      <c r="AI101" s="196">
        <v>16003.195</v>
      </c>
      <c r="AJ101" s="190">
        <v>273</v>
      </c>
      <c r="AK101" s="194">
        <f t="shared" si="11"/>
        <v>1124.9881559544606</v>
      </c>
      <c r="AL101" s="194">
        <f t="shared" si="11"/>
        <v>861.26551604226529</v>
      </c>
      <c r="AM101" s="194">
        <v>14706</v>
      </c>
      <c r="AN101" s="195">
        <v>133333</v>
      </c>
      <c r="AO101" s="195">
        <v>137830</v>
      </c>
      <c r="AP101" s="195">
        <v>1</v>
      </c>
      <c r="AQ101" s="182">
        <v>0</v>
      </c>
      <c r="AR101" s="182">
        <v>1</v>
      </c>
      <c r="AS101" s="182">
        <v>1</v>
      </c>
      <c r="AT101" s="195">
        <v>0</v>
      </c>
      <c r="AU101" s="195">
        <v>2</v>
      </c>
      <c r="AV101" s="195">
        <v>0</v>
      </c>
      <c r="AW101" s="182">
        <v>1</v>
      </c>
      <c r="AX101" s="182">
        <v>0</v>
      </c>
      <c r="AY101" s="195">
        <v>0</v>
      </c>
      <c r="AZ101" s="195">
        <v>0</v>
      </c>
      <c r="BA101" s="195">
        <v>0</v>
      </c>
      <c r="BB101" s="182">
        <v>1</v>
      </c>
      <c r="BC101" s="195">
        <v>0</v>
      </c>
      <c r="BD101" s="195">
        <v>0</v>
      </c>
      <c r="BE101" s="195">
        <v>0</v>
      </c>
      <c r="BF101" s="182">
        <f>IF(BG101=1,1,IF(BH101=1,2,3))</f>
        <v>2</v>
      </c>
      <c r="BG101" s="195">
        <v>0</v>
      </c>
      <c r="BH101" s="182">
        <v>1</v>
      </c>
      <c r="BI101" s="195">
        <v>0</v>
      </c>
      <c r="BJ101" s="195">
        <v>0</v>
      </c>
      <c r="BK101" s="195">
        <v>0</v>
      </c>
      <c r="BL101" s="195">
        <v>0</v>
      </c>
      <c r="BM101" s="182">
        <v>1</v>
      </c>
      <c r="BN101" s="195">
        <v>0</v>
      </c>
      <c r="BO101" s="195">
        <v>0</v>
      </c>
      <c r="BP101" s="195">
        <v>0</v>
      </c>
      <c r="BQ101" s="195">
        <v>0</v>
      </c>
      <c r="BR101" s="195">
        <v>0</v>
      </c>
      <c r="BS101" s="195">
        <v>0</v>
      </c>
      <c r="BT101" s="195">
        <v>0</v>
      </c>
      <c r="BU101" s="114"/>
      <c r="BV101" s="114"/>
      <c r="BW101" s="114"/>
      <c r="BX101" s="114"/>
      <c r="BY101" s="114"/>
      <c r="BZ101" s="114"/>
      <c r="CA101" s="114"/>
      <c r="CB101" s="114"/>
      <c r="CC101" s="114"/>
      <c r="CD101" s="114"/>
      <c r="CE101" s="114"/>
      <c r="CF101" s="114"/>
    </row>
    <row r="102" spans="1:84" s="101" customFormat="1">
      <c r="A102" s="162" t="s">
        <v>45</v>
      </c>
      <c r="B102" s="160" t="s">
        <v>895</v>
      </c>
      <c r="C102" s="162" t="s">
        <v>801</v>
      </c>
      <c r="D102" s="162" t="s">
        <v>169</v>
      </c>
      <c r="E102" s="162"/>
      <c r="F102" s="189">
        <v>1</v>
      </c>
      <c r="G102" s="189" t="s">
        <v>1126</v>
      </c>
      <c r="H102" s="189" t="s">
        <v>1127</v>
      </c>
      <c r="I102" s="182">
        <v>1989</v>
      </c>
      <c r="J102" s="182">
        <v>1</v>
      </c>
      <c r="K102" s="182">
        <v>1</v>
      </c>
      <c r="L102" s="182">
        <v>1</v>
      </c>
      <c r="M102" s="182">
        <v>0</v>
      </c>
      <c r="N102" s="182">
        <v>2</v>
      </c>
      <c r="O102" s="182">
        <v>0</v>
      </c>
      <c r="P102" s="182">
        <v>1</v>
      </c>
      <c r="Q102" s="182">
        <v>0</v>
      </c>
      <c r="R102" s="182">
        <v>2</v>
      </c>
      <c r="S102" s="182">
        <v>0</v>
      </c>
      <c r="T102" s="182">
        <v>1</v>
      </c>
      <c r="U102" s="182">
        <v>0</v>
      </c>
      <c r="V102" s="182">
        <v>1</v>
      </c>
      <c r="W102" s="182">
        <v>1</v>
      </c>
      <c r="X102" s="182">
        <v>1</v>
      </c>
      <c r="Y102" s="182">
        <v>1</v>
      </c>
      <c r="Z102" s="182">
        <v>0</v>
      </c>
      <c r="AA102" s="190" t="s">
        <v>1225</v>
      </c>
      <c r="AB102" s="190" t="s">
        <v>212</v>
      </c>
      <c r="AC102" s="190" t="s">
        <v>212</v>
      </c>
      <c r="AD102" s="190">
        <v>0.72553145178843503</v>
      </c>
      <c r="AE102" s="195">
        <v>22727</v>
      </c>
      <c r="AF102" s="195">
        <v>133333</v>
      </c>
      <c r="AG102" s="195">
        <v>137830</v>
      </c>
      <c r="AH102" s="196">
        <v>102759.376</v>
      </c>
      <c r="AI102" s="196">
        <v>110423.83900000001</v>
      </c>
      <c r="AJ102" s="190">
        <v>35</v>
      </c>
      <c r="AK102" s="194">
        <f t="shared" si="11"/>
        <v>129.75263687860462</v>
      </c>
      <c r="AL102" s="194">
        <f t="shared" si="11"/>
        <v>124.81906194186926</v>
      </c>
      <c r="AM102" s="194">
        <v>22727</v>
      </c>
      <c r="AN102" s="195">
        <v>133333</v>
      </c>
      <c r="AO102" s="195">
        <v>137830</v>
      </c>
      <c r="AP102" s="195">
        <v>1</v>
      </c>
      <c r="AQ102" s="182">
        <v>0</v>
      </c>
      <c r="AR102" s="182">
        <v>2</v>
      </c>
      <c r="AS102" s="195">
        <v>0</v>
      </c>
      <c r="AT102" s="182">
        <v>1</v>
      </c>
      <c r="AU102" s="195">
        <v>2</v>
      </c>
      <c r="AV102" s="195">
        <v>0</v>
      </c>
      <c r="AW102" s="182">
        <v>1</v>
      </c>
      <c r="AX102" s="182">
        <v>0</v>
      </c>
      <c r="AY102" s="195">
        <v>0</v>
      </c>
      <c r="AZ102" s="195">
        <v>0</v>
      </c>
      <c r="BA102" s="195">
        <v>0</v>
      </c>
      <c r="BB102" s="195">
        <v>0</v>
      </c>
      <c r="BC102" s="195">
        <v>0</v>
      </c>
      <c r="BD102" s="195">
        <v>0</v>
      </c>
      <c r="BE102" s="182">
        <v>1</v>
      </c>
      <c r="BF102" s="182">
        <f>IF(BG102=1,1,IF(BH102=1,2,3))</f>
        <v>2</v>
      </c>
      <c r="BG102" s="195">
        <v>0</v>
      </c>
      <c r="BH102" s="182">
        <v>1</v>
      </c>
      <c r="BI102" s="195">
        <v>0</v>
      </c>
      <c r="BJ102" s="195">
        <v>0</v>
      </c>
      <c r="BK102" s="182">
        <v>1</v>
      </c>
      <c r="BL102" s="195">
        <v>0</v>
      </c>
      <c r="BM102" s="182">
        <v>1</v>
      </c>
      <c r="BN102" s="195">
        <v>0</v>
      </c>
      <c r="BO102" s="182">
        <v>1</v>
      </c>
      <c r="BP102" s="195">
        <v>0</v>
      </c>
      <c r="BQ102" s="195">
        <v>0</v>
      </c>
      <c r="BR102" s="182">
        <v>1</v>
      </c>
      <c r="BS102" s="195">
        <v>0</v>
      </c>
      <c r="BT102" s="182">
        <v>1</v>
      </c>
      <c r="BU102" s="114"/>
      <c r="BV102" s="114"/>
      <c r="BW102" s="114"/>
      <c r="BX102" s="114"/>
      <c r="BY102" s="114"/>
      <c r="BZ102" s="114"/>
      <c r="CA102" s="114"/>
      <c r="CB102" s="114"/>
      <c r="CC102" s="114"/>
      <c r="CD102" s="114"/>
      <c r="CE102" s="114"/>
      <c r="CF102" s="114"/>
    </row>
    <row r="103" spans="1:84" s="101" customFormat="1">
      <c r="A103" s="163" t="s">
        <v>46</v>
      </c>
      <c r="B103" s="160" t="s">
        <v>896</v>
      </c>
      <c r="C103" s="162" t="s">
        <v>790</v>
      </c>
      <c r="D103" s="162" t="s">
        <v>169</v>
      </c>
      <c r="E103" s="162" t="s">
        <v>791</v>
      </c>
      <c r="F103" s="189">
        <v>1</v>
      </c>
      <c r="G103" s="189" t="s">
        <v>1128</v>
      </c>
      <c r="H103" s="189" t="s">
        <v>1129</v>
      </c>
      <c r="I103" s="182">
        <v>1997</v>
      </c>
      <c r="J103" s="182">
        <v>1</v>
      </c>
      <c r="K103" s="182">
        <v>1</v>
      </c>
      <c r="L103" s="182">
        <v>1</v>
      </c>
      <c r="M103" s="182">
        <v>0</v>
      </c>
      <c r="N103" s="182">
        <v>1</v>
      </c>
      <c r="O103" s="182">
        <v>1</v>
      </c>
      <c r="P103" s="182">
        <v>0</v>
      </c>
      <c r="Q103" s="182">
        <v>0</v>
      </c>
      <c r="R103" s="182">
        <v>1</v>
      </c>
      <c r="S103" s="182">
        <v>1</v>
      </c>
      <c r="T103" s="182">
        <v>0</v>
      </c>
      <c r="U103" s="182">
        <v>0</v>
      </c>
      <c r="V103" s="182">
        <v>1</v>
      </c>
      <c r="W103" s="182">
        <v>1</v>
      </c>
      <c r="X103" s="182">
        <v>1</v>
      </c>
      <c r="Y103" s="182">
        <v>1</v>
      </c>
      <c r="Z103" s="182">
        <v>0</v>
      </c>
      <c r="AA103" s="190" t="s">
        <v>273</v>
      </c>
      <c r="AB103" s="190" t="s">
        <v>231</v>
      </c>
      <c r="AC103" s="190" t="s">
        <v>231</v>
      </c>
      <c r="AD103" s="190">
        <v>0.72553145178843503</v>
      </c>
      <c r="AE103" s="195">
        <v>22727</v>
      </c>
      <c r="AF103" s="195">
        <v>40000</v>
      </c>
      <c r="AG103" s="195">
        <v>41349</v>
      </c>
      <c r="AH103" s="196">
        <v>4551.6940000000004</v>
      </c>
      <c r="AI103" s="196">
        <v>4943.6710000000003</v>
      </c>
      <c r="AJ103" s="190">
        <v>969</v>
      </c>
      <c r="AK103" s="194">
        <f t="shared" si="11"/>
        <v>878.7936974673604</v>
      </c>
      <c r="AL103" s="194">
        <f t="shared" si="11"/>
        <v>836.40274605652348</v>
      </c>
      <c r="AM103" s="194">
        <v>22727</v>
      </c>
      <c r="AN103" s="195">
        <v>40000</v>
      </c>
      <c r="AO103" s="195">
        <v>41349</v>
      </c>
      <c r="AP103" s="195">
        <v>1</v>
      </c>
      <c r="AQ103" s="182">
        <v>0</v>
      </c>
      <c r="AR103" s="182">
        <v>1</v>
      </c>
      <c r="AS103" s="195">
        <v>1</v>
      </c>
      <c r="AT103" s="195">
        <v>0</v>
      </c>
      <c r="AU103" s="195">
        <v>3</v>
      </c>
      <c r="AV103" s="195">
        <v>0</v>
      </c>
      <c r="AW103" s="195">
        <v>0</v>
      </c>
      <c r="AX103" s="195">
        <v>1</v>
      </c>
      <c r="AY103" s="195">
        <v>1</v>
      </c>
      <c r="AZ103" s="195">
        <v>0</v>
      </c>
      <c r="BA103" s="195">
        <v>0</v>
      </c>
      <c r="BB103" s="195">
        <v>0</v>
      </c>
      <c r="BC103" s="195">
        <v>1</v>
      </c>
      <c r="BD103" s="195">
        <v>0</v>
      </c>
      <c r="BE103" s="195">
        <v>0</v>
      </c>
      <c r="BF103" s="182">
        <f>IF(BG103=1,1,IF(BH103=1,2,3))</f>
        <v>2</v>
      </c>
      <c r="BG103" s="195">
        <v>0</v>
      </c>
      <c r="BH103" s="195">
        <v>1</v>
      </c>
      <c r="BI103" s="195">
        <v>0</v>
      </c>
      <c r="BJ103" s="195">
        <v>0</v>
      </c>
      <c r="BK103" s="195">
        <v>0</v>
      </c>
      <c r="BL103" s="195">
        <v>0</v>
      </c>
      <c r="BM103" s="182">
        <v>1</v>
      </c>
      <c r="BN103" s="195">
        <v>0</v>
      </c>
      <c r="BO103" s="182">
        <v>1</v>
      </c>
      <c r="BP103" s="195">
        <v>0</v>
      </c>
      <c r="BQ103" s="195">
        <v>0</v>
      </c>
      <c r="BR103" s="195">
        <v>0</v>
      </c>
      <c r="BS103" s="195">
        <v>0</v>
      </c>
      <c r="BT103" s="195">
        <v>0</v>
      </c>
      <c r="BU103" s="114"/>
      <c r="BV103" s="114"/>
      <c r="BW103" s="114"/>
      <c r="BX103" s="114"/>
      <c r="BY103" s="114"/>
      <c r="BZ103" s="114"/>
      <c r="CA103" s="114"/>
      <c r="CB103" s="114"/>
      <c r="CC103" s="114"/>
      <c r="CD103" s="114"/>
      <c r="CE103" s="114"/>
      <c r="CF103" s="114"/>
    </row>
    <row r="104" spans="1:84" s="101" customFormat="1">
      <c r="A104" s="162" t="s">
        <v>113</v>
      </c>
      <c r="B104" s="160" t="s">
        <v>897</v>
      </c>
      <c r="C104" s="162" t="s">
        <v>787</v>
      </c>
      <c r="D104" s="162" t="s">
        <v>167</v>
      </c>
      <c r="E104" s="162" t="s">
        <v>796</v>
      </c>
      <c r="F104" s="189">
        <v>0</v>
      </c>
      <c r="G104" s="189"/>
      <c r="H104" s="189"/>
      <c r="I104" s="182"/>
      <c r="J104" s="182"/>
      <c r="K104" s="182" t="s">
        <v>1565</v>
      </c>
      <c r="L104" s="182"/>
      <c r="M104" s="182"/>
      <c r="N104" s="182"/>
      <c r="O104" s="182"/>
      <c r="P104" s="182"/>
      <c r="Q104" s="182"/>
      <c r="R104" s="182" t="s">
        <v>1565</v>
      </c>
      <c r="S104" s="182"/>
      <c r="T104" s="182"/>
      <c r="U104" s="182"/>
      <c r="V104" s="182"/>
      <c r="W104" s="182"/>
      <c r="X104" s="182"/>
      <c r="Y104" s="182"/>
      <c r="Z104" s="182"/>
      <c r="AA104" s="191"/>
      <c r="AB104" s="191"/>
      <c r="AC104" s="191"/>
      <c r="AD104" s="191"/>
      <c r="AE104" s="192"/>
      <c r="AF104" s="192"/>
      <c r="AG104" s="192"/>
      <c r="AH104" s="193">
        <v>412.959</v>
      </c>
      <c r="AI104" s="193">
        <v>488.024</v>
      </c>
      <c r="AJ104" s="191"/>
      <c r="AK104" s="194"/>
      <c r="AL104" s="192"/>
      <c r="AM104" s="192"/>
      <c r="AN104" s="192"/>
      <c r="AO104" s="192"/>
      <c r="AP104" s="192"/>
      <c r="AQ104" s="114"/>
      <c r="AR104" s="182" t="s">
        <v>1565</v>
      </c>
      <c r="AS104" s="114"/>
      <c r="AT104" s="114"/>
      <c r="AU104" s="195" t="s">
        <v>1565</v>
      </c>
      <c r="AV104" s="114"/>
      <c r="AW104" s="114"/>
      <c r="AX104" s="114"/>
      <c r="AY104" s="114"/>
      <c r="AZ104" s="114"/>
      <c r="BA104" s="114"/>
      <c r="BB104" s="114"/>
      <c r="BC104" s="114"/>
      <c r="BD104" s="114"/>
      <c r="BE104" s="114"/>
      <c r="BF104" s="182" t="s">
        <v>1565</v>
      </c>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row>
    <row r="105" spans="1:84" s="101" customFormat="1">
      <c r="A105" s="162" t="s">
        <v>114</v>
      </c>
      <c r="B105" s="160" t="s">
        <v>898</v>
      </c>
      <c r="C105" s="162" t="s">
        <v>787</v>
      </c>
      <c r="D105" s="162" t="s">
        <v>167</v>
      </c>
      <c r="E105" s="162" t="s">
        <v>796</v>
      </c>
      <c r="F105" s="189">
        <v>0</v>
      </c>
      <c r="G105" s="189"/>
      <c r="H105" s="189"/>
      <c r="I105" s="182"/>
      <c r="J105" s="182"/>
      <c r="K105" s="182" t="s">
        <v>1565</v>
      </c>
      <c r="L105" s="182"/>
      <c r="M105" s="182"/>
      <c r="N105" s="182"/>
      <c r="O105" s="182"/>
      <c r="P105" s="182"/>
      <c r="Q105" s="182"/>
      <c r="R105" s="182" t="s">
        <v>1565</v>
      </c>
      <c r="S105" s="182"/>
      <c r="T105" s="182"/>
      <c r="U105" s="182"/>
      <c r="V105" s="182"/>
      <c r="W105" s="182"/>
      <c r="X105" s="182"/>
      <c r="Y105" s="182"/>
      <c r="Z105" s="182"/>
      <c r="AA105" s="191"/>
      <c r="AB105" s="191"/>
      <c r="AC105" s="191"/>
      <c r="AD105" s="191"/>
      <c r="AE105" s="192"/>
      <c r="AF105" s="192"/>
      <c r="AG105" s="192"/>
      <c r="AH105" s="193">
        <v>343.45400000000001</v>
      </c>
      <c r="AI105" s="193">
        <v>222.88</v>
      </c>
      <c r="AJ105" s="191"/>
      <c r="AK105" s="194"/>
      <c r="AL105" s="192"/>
      <c r="AM105" s="192"/>
      <c r="AN105" s="192"/>
      <c r="AO105" s="192"/>
      <c r="AP105" s="192"/>
      <c r="AQ105" s="114"/>
      <c r="AR105" s="182" t="s">
        <v>1565</v>
      </c>
      <c r="AS105" s="114"/>
      <c r="AT105" s="114"/>
      <c r="AU105" s="195" t="s">
        <v>1565</v>
      </c>
      <c r="AV105" s="114"/>
      <c r="AW105" s="114"/>
      <c r="AX105" s="114"/>
      <c r="AY105" s="114"/>
      <c r="AZ105" s="114"/>
      <c r="BA105" s="114"/>
      <c r="BB105" s="114"/>
      <c r="BC105" s="114"/>
      <c r="BD105" s="114"/>
      <c r="BE105" s="114"/>
      <c r="BF105" s="182" t="s">
        <v>1565</v>
      </c>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row>
    <row r="106" spans="1:84" s="101" customFormat="1">
      <c r="A106" s="162" t="s">
        <v>47</v>
      </c>
      <c r="B106" s="160" t="s">
        <v>899</v>
      </c>
      <c r="C106" s="162" t="s">
        <v>790</v>
      </c>
      <c r="D106" s="162" t="s">
        <v>168</v>
      </c>
      <c r="E106" s="162" t="s">
        <v>825</v>
      </c>
      <c r="F106" s="189">
        <v>1</v>
      </c>
      <c r="G106" s="189" t="s">
        <v>1130</v>
      </c>
      <c r="H106" s="189" t="s">
        <v>1131</v>
      </c>
      <c r="I106" s="182">
        <v>2005</v>
      </c>
      <c r="J106" s="182">
        <v>1</v>
      </c>
      <c r="K106" s="182">
        <v>1</v>
      </c>
      <c r="L106" s="182">
        <v>1</v>
      </c>
      <c r="M106" s="182">
        <v>0</v>
      </c>
      <c r="N106" s="182">
        <v>1</v>
      </c>
      <c r="O106" s="182">
        <v>1</v>
      </c>
      <c r="P106" s="182">
        <v>0</v>
      </c>
      <c r="Q106" s="182">
        <v>0</v>
      </c>
      <c r="R106" s="182">
        <v>2</v>
      </c>
      <c r="S106" s="182">
        <v>0</v>
      </c>
      <c r="T106" s="182">
        <v>1</v>
      </c>
      <c r="U106" s="182">
        <v>0</v>
      </c>
      <c r="V106" s="182">
        <v>1</v>
      </c>
      <c r="W106" s="182">
        <v>1</v>
      </c>
      <c r="X106" s="182">
        <v>0</v>
      </c>
      <c r="Y106" s="182">
        <v>0</v>
      </c>
      <c r="Z106" s="182">
        <v>1</v>
      </c>
      <c r="AA106" s="190" t="s">
        <v>546</v>
      </c>
      <c r="AB106" s="190" t="s">
        <v>275</v>
      </c>
      <c r="AC106" s="190" t="s">
        <v>275</v>
      </c>
      <c r="AD106" s="190">
        <v>3.294</v>
      </c>
      <c r="AE106" s="200" t="s">
        <v>546</v>
      </c>
      <c r="AF106" s="195">
        <v>77640</v>
      </c>
      <c r="AG106" s="195">
        <v>75895.567698846382</v>
      </c>
      <c r="AH106" s="196">
        <v>8658.6769999999997</v>
      </c>
      <c r="AI106" s="196">
        <v>10547.974</v>
      </c>
      <c r="AJ106" s="200" t="s">
        <v>546</v>
      </c>
      <c r="AK106" s="194">
        <f>100*AF106/AH106</f>
        <v>896.67278268954954</v>
      </c>
      <c r="AL106" s="194">
        <f>100*AG106/AI106</f>
        <v>719.52744383752167</v>
      </c>
      <c r="AM106" s="194" t="s">
        <v>271</v>
      </c>
      <c r="AN106" s="195">
        <v>77640</v>
      </c>
      <c r="AO106" s="195">
        <v>75895.567698846382</v>
      </c>
      <c r="AP106" s="195" t="s">
        <v>546</v>
      </c>
      <c r="AQ106" s="182">
        <v>0</v>
      </c>
      <c r="AR106" s="182">
        <v>1</v>
      </c>
      <c r="AS106" s="182">
        <v>1</v>
      </c>
      <c r="AT106" s="195">
        <v>0</v>
      </c>
      <c r="AU106" s="195">
        <v>3</v>
      </c>
      <c r="AV106" s="195">
        <v>0</v>
      </c>
      <c r="AW106" s="195">
        <v>0</v>
      </c>
      <c r="AX106" s="182">
        <v>1</v>
      </c>
      <c r="AY106" s="195">
        <v>0</v>
      </c>
      <c r="AZ106" s="182">
        <v>1</v>
      </c>
      <c r="BA106" s="182">
        <v>1</v>
      </c>
      <c r="BB106" s="195">
        <v>0</v>
      </c>
      <c r="BC106" s="195">
        <v>0</v>
      </c>
      <c r="BD106" s="195">
        <v>0</v>
      </c>
      <c r="BE106" s="195">
        <v>0</v>
      </c>
      <c r="BF106" s="182">
        <f>IF(BG106=1,1,IF(BH106=1,2,3))</f>
        <v>2</v>
      </c>
      <c r="BG106" s="195">
        <v>0</v>
      </c>
      <c r="BH106" s="182">
        <v>1</v>
      </c>
      <c r="BI106" s="195">
        <v>0</v>
      </c>
      <c r="BJ106" s="195">
        <v>0</v>
      </c>
      <c r="BK106" s="195">
        <v>0</v>
      </c>
      <c r="BL106" s="195">
        <v>0</v>
      </c>
      <c r="BM106" s="195">
        <v>0</v>
      </c>
      <c r="BN106" s="195">
        <v>0</v>
      </c>
      <c r="BO106" s="195">
        <v>0</v>
      </c>
      <c r="BP106" s="195">
        <v>0</v>
      </c>
      <c r="BQ106" s="195">
        <v>0</v>
      </c>
      <c r="BR106" s="195">
        <v>0</v>
      </c>
      <c r="BS106" s="195">
        <v>0</v>
      </c>
      <c r="BT106" s="195">
        <v>0</v>
      </c>
      <c r="BU106" s="114"/>
      <c r="BV106" s="114"/>
      <c r="BW106" s="114"/>
      <c r="BX106" s="114"/>
      <c r="BY106" s="114"/>
      <c r="BZ106" s="114"/>
      <c r="CA106" s="114"/>
      <c r="CB106" s="114"/>
      <c r="CC106" s="114"/>
      <c r="CD106" s="114"/>
      <c r="CE106" s="114"/>
      <c r="CF106" s="114"/>
    </row>
    <row r="107" spans="1:84" s="101" customFormat="1">
      <c r="A107" s="162" t="s">
        <v>115</v>
      </c>
      <c r="B107" s="160" t="s">
        <v>900</v>
      </c>
      <c r="C107" s="162" t="s">
        <v>790</v>
      </c>
      <c r="D107" s="162" t="s">
        <v>168</v>
      </c>
      <c r="E107" s="162" t="s">
        <v>788</v>
      </c>
      <c r="F107" s="189">
        <v>0</v>
      </c>
      <c r="G107" s="189"/>
      <c r="H107" s="189"/>
      <c r="I107" s="182"/>
      <c r="J107" s="182"/>
      <c r="K107" s="182" t="s">
        <v>1565</v>
      </c>
      <c r="L107" s="182"/>
      <c r="M107" s="182"/>
      <c r="N107" s="182"/>
      <c r="O107" s="182"/>
      <c r="P107" s="182"/>
      <c r="Q107" s="182"/>
      <c r="R107" s="182" t="s">
        <v>1565</v>
      </c>
      <c r="S107" s="182"/>
      <c r="T107" s="182"/>
      <c r="U107" s="182"/>
      <c r="V107" s="182"/>
      <c r="W107" s="182"/>
      <c r="X107" s="182"/>
      <c r="Y107" s="182"/>
      <c r="Z107" s="182"/>
      <c r="AA107" s="191"/>
      <c r="AB107" s="191"/>
      <c r="AC107" s="191"/>
      <c r="AD107" s="191"/>
      <c r="AE107" s="192"/>
      <c r="AF107" s="192"/>
      <c r="AG107" s="192"/>
      <c r="AH107" s="196">
        <v>6667.83</v>
      </c>
      <c r="AI107" s="196">
        <v>6764.8590000000004</v>
      </c>
      <c r="AJ107" s="191"/>
      <c r="AK107" s="194"/>
      <c r="AL107" s="192"/>
      <c r="AM107" s="192"/>
      <c r="AN107" s="192"/>
      <c r="AO107" s="192"/>
      <c r="AP107" s="192"/>
      <c r="AQ107" s="114"/>
      <c r="AR107" s="182" t="s">
        <v>1565</v>
      </c>
      <c r="AS107" s="114"/>
      <c r="AT107" s="114"/>
      <c r="AU107" s="195" t="s">
        <v>1565</v>
      </c>
      <c r="AV107" s="114"/>
      <c r="AW107" s="114"/>
      <c r="AX107" s="114"/>
      <c r="AY107" s="114"/>
      <c r="AZ107" s="114"/>
      <c r="BA107" s="114"/>
      <c r="BB107" s="114"/>
      <c r="BC107" s="114"/>
      <c r="BD107" s="114"/>
      <c r="BE107" s="114"/>
      <c r="BF107" s="182" t="s">
        <v>1565</v>
      </c>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row>
    <row r="108" spans="1:84" s="101" customFormat="1">
      <c r="A108" s="162" t="s">
        <v>152</v>
      </c>
      <c r="B108" s="160" t="s">
        <v>901</v>
      </c>
      <c r="C108" s="162" t="s">
        <v>787</v>
      </c>
      <c r="D108" s="162" t="s">
        <v>167</v>
      </c>
      <c r="E108" s="162" t="s">
        <v>796</v>
      </c>
      <c r="F108" s="189">
        <v>0</v>
      </c>
      <c r="G108" s="189"/>
      <c r="H108" s="189"/>
      <c r="I108" s="182"/>
      <c r="J108" s="182"/>
      <c r="K108" s="182" t="s">
        <v>1565</v>
      </c>
      <c r="L108" s="182"/>
      <c r="M108" s="182"/>
      <c r="N108" s="182"/>
      <c r="O108" s="182"/>
      <c r="P108" s="182"/>
      <c r="Q108" s="182"/>
      <c r="R108" s="182" t="s">
        <v>1565</v>
      </c>
      <c r="S108" s="182"/>
      <c r="T108" s="182"/>
      <c r="U108" s="182"/>
      <c r="V108" s="182"/>
      <c r="W108" s="182"/>
      <c r="X108" s="182"/>
      <c r="Y108" s="182"/>
      <c r="Z108" s="182"/>
      <c r="AA108" s="191"/>
      <c r="AB108" s="191"/>
      <c r="AC108" s="191"/>
      <c r="AD108" s="191"/>
      <c r="AE108" s="192"/>
      <c r="AF108" s="192"/>
      <c r="AG108" s="192"/>
      <c r="AH108" s="193">
        <v>614.18100000000004</v>
      </c>
      <c r="AI108" s="193">
        <v>656.79600000000005</v>
      </c>
      <c r="AJ108" s="191"/>
      <c r="AK108" s="194"/>
      <c r="AL108" s="192"/>
      <c r="AM108" s="192"/>
      <c r="AN108" s="192"/>
      <c r="AO108" s="192"/>
      <c r="AP108" s="192"/>
      <c r="AQ108" s="114"/>
      <c r="AR108" s="182" t="s">
        <v>1565</v>
      </c>
      <c r="AS108" s="114"/>
      <c r="AT108" s="114"/>
      <c r="AU108" s="195" t="s">
        <v>1565</v>
      </c>
      <c r="AV108" s="114"/>
      <c r="AW108" s="114"/>
      <c r="AX108" s="114"/>
      <c r="AY108" s="114"/>
      <c r="AZ108" s="114"/>
      <c r="BA108" s="114"/>
      <c r="BB108" s="114"/>
      <c r="BC108" s="114"/>
      <c r="BD108" s="114"/>
      <c r="BE108" s="114"/>
      <c r="BF108" s="182" t="s">
        <v>1565</v>
      </c>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row>
    <row r="109" spans="1:84" s="101" customFormat="1">
      <c r="A109" s="162" t="s">
        <v>48</v>
      </c>
      <c r="B109" s="160" t="s">
        <v>902</v>
      </c>
      <c r="C109" s="162" t="s">
        <v>801</v>
      </c>
      <c r="D109" s="162" t="s">
        <v>169</v>
      </c>
      <c r="E109" s="162"/>
      <c r="F109" s="189">
        <v>1</v>
      </c>
      <c r="G109" s="189" t="s">
        <v>1132</v>
      </c>
      <c r="H109" s="189" t="s">
        <v>1133</v>
      </c>
      <c r="I109" s="182">
        <v>2003</v>
      </c>
      <c r="J109" s="182">
        <v>1</v>
      </c>
      <c r="K109" s="182">
        <v>1</v>
      </c>
      <c r="L109" s="182">
        <v>1</v>
      </c>
      <c r="M109" s="182">
        <v>0</v>
      </c>
      <c r="N109" s="182">
        <v>1</v>
      </c>
      <c r="O109" s="182">
        <v>1</v>
      </c>
      <c r="P109" s="182">
        <v>0</v>
      </c>
      <c r="Q109" s="182">
        <v>0</v>
      </c>
      <c r="R109" s="182">
        <v>1</v>
      </c>
      <c r="S109" s="182">
        <v>1</v>
      </c>
      <c r="T109" s="182">
        <v>0</v>
      </c>
      <c r="U109" s="182">
        <v>0</v>
      </c>
      <c r="V109" s="182">
        <v>1</v>
      </c>
      <c r="W109" s="182">
        <v>1</v>
      </c>
      <c r="X109" s="182">
        <v>1</v>
      </c>
      <c r="Y109" s="182">
        <v>1</v>
      </c>
      <c r="Z109" s="182">
        <v>0</v>
      </c>
      <c r="AA109" s="190" t="s">
        <v>1225</v>
      </c>
      <c r="AB109" s="190" t="s">
        <v>212</v>
      </c>
      <c r="AC109" s="190" t="s">
        <v>212</v>
      </c>
      <c r="AD109" s="190">
        <v>0.72553145178843503</v>
      </c>
      <c r="AE109" s="195">
        <v>22727</v>
      </c>
      <c r="AF109" s="195">
        <v>133333</v>
      </c>
      <c r="AG109" s="195">
        <v>137830</v>
      </c>
      <c r="AH109" s="196">
        <v>20667.311000000002</v>
      </c>
      <c r="AI109" s="196">
        <v>22872.48</v>
      </c>
      <c r="AJ109" s="190">
        <v>177</v>
      </c>
      <c r="AK109" s="194">
        <f>100*AF109/AH109</f>
        <v>645.13956363263696</v>
      </c>
      <c r="AL109" s="194">
        <f>100*AG109/AI109</f>
        <v>602.60190412233396</v>
      </c>
      <c r="AM109" s="194">
        <v>22727</v>
      </c>
      <c r="AN109" s="195">
        <v>133333</v>
      </c>
      <c r="AO109" s="195">
        <v>137830</v>
      </c>
      <c r="AP109" s="195">
        <v>1</v>
      </c>
      <c r="AQ109" s="182">
        <v>0</v>
      </c>
      <c r="AR109" s="182">
        <v>1</v>
      </c>
      <c r="AS109" s="182">
        <v>1</v>
      </c>
      <c r="AT109" s="195">
        <v>0</v>
      </c>
      <c r="AU109" s="195">
        <v>2</v>
      </c>
      <c r="AV109" s="195">
        <v>0</v>
      </c>
      <c r="AW109" s="182">
        <v>1</v>
      </c>
      <c r="AX109" s="182">
        <v>0</v>
      </c>
      <c r="AY109" s="182">
        <v>1</v>
      </c>
      <c r="AZ109" s="195">
        <v>0</v>
      </c>
      <c r="BA109" s="195">
        <v>0</v>
      </c>
      <c r="BB109" s="182">
        <v>1</v>
      </c>
      <c r="BC109" s="195">
        <v>0</v>
      </c>
      <c r="BD109" s="195">
        <v>0</v>
      </c>
      <c r="BE109" s="195">
        <v>0</v>
      </c>
      <c r="BF109" s="182">
        <f>IF(BG109=1,1,IF(BH109=1,2,3))</f>
        <v>2</v>
      </c>
      <c r="BG109" s="195">
        <v>0</v>
      </c>
      <c r="BH109" s="182">
        <v>1</v>
      </c>
      <c r="BI109" s="195">
        <v>0</v>
      </c>
      <c r="BJ109" s="195">
        <v>0</v>
      </c>
      <c r="BK109" s="195">
        <v>0</v>
      </c>
      <c r="BL109" s="195">
        <v>0</v>
      </c>
      <c r="BM109" s="182">
        <v>1</v>
      </c>
      <c r="BN109" s="195">
        <v>0</v>
      </c>
      <c r="BO109" s="195">
        <v>0</v>
      </c>
      <c r="BP109" s="195">
        <v>0</v>
      </c>
      <c r="BQ109" s="195">
        <v>0</v>
      </c>
      <c r="BR109" s="195">
        <v>0</v>
      </c>
      <c r="BS109" s="195">
        <v>0</v>
      </c>
      <c r="BT109" s="195">
        <v>0</v>
      </c>
      <c r="BU109" s="114"/>
      <c r="BV109" s="114"/>
      <c r="BW109" s="114"/>
      <c r="BX109" s="114"/>
      <c r="BY109" s="114"/>
      <c r="BZ109" s="114"/>
      <c r="CA109" s="114"/>
      <c r="CB109" s="114"/>
      <c r="CC109" s="114"/>
      <c r="CD109" s="114"/>
      <c r="CE109" s="114"/>
      <c r="CF109" s="114"/>
    </row>
    <row r="110" spans="1:84" s="101" customFormat="1">
      <c r="A110" s="189" t="s">
        <v>993</v>
      </c>
      <c r="B110" s="160" t="s">
        <v>994</v>
      </c>
      <c r="C110" s="189" t="s">
        <v>795</v>
      </c>
      <c r="D110" s="162" t="s">
        <v>168</v>
      </c>
      <c r="E110" s="189" t="s">
        <v>825</v>
      </c>
      <c r="F110" s="189">
        <v>1</v>
      </c>
      <c r="G110" s="189" t="s">
        <v>1020</v>
      </c>
      <c r="H110" s="189" t="s">
        <v>1098</v>
      </c>
      <c r="I110" s="182">
        <v>1975</v>
      </c>
      <c r="J110" s="182">
        <v>1</v>
      </c>
      <c r="K110" s="182">
        <v>1</v>
      </c>
      <c r="L110" s="182">
        <v>1</v>
      </c>
      <c r="M110" s="182">
        <v>0</v>
      </c>
      <c r="N110" s="182">
        <v>1</v>
      </c>
      <c r="O110" s="182">
        <v>1</v>
      </c>
      <c r="P110" s="182">
        <v>0</v>
      </c>
      <c r="Q110" s="182">
        <v>0</v>
      </c>
      <c r="R110" s="182">
        <v>2</v>
      </c>
      <c r="S110" s="182">
        <v>0</v>
      </c>
      <c r="T110" s="182">
        <v>1</v>
      </c>
      <c r="U110" s="182">
        <v>1</v>
      </c>
      <c r="V110" s="182">
        <v>1</v>
      </c>
      <c r="W110" s="182">
        <v>1</v>
      </c>
      <c r="X110" s="182"/>
      <c r="Y110" s="182">
        <v>1</v>
      </c>
      <c r="Z110" s="182">
        <v>1</v>
      </c>
      <c r="AA110" s="190" t="s">
        <v>265</v>
      </c>
      <c r="AB110" s="190" t="s">
        <v>266</v>
      </c>
      <c r="AC110" s="190" t="s">
        <v>266</v>
      </c>
      <c r="AD110" s="190">
        <v>1</v>
      </c>
      <c r="AE110" s="195">
        <v>100000</v>
      </c>
      <c r="AF110" s="195">
        <v>250000</v>
      </c>
      <c r="AG110" s="195">
        <v>250000</v>
      </c>
      <c r="AH110" s="196">
        <v>3080.942</v>
      </c>
      <c r="AI110" s="196">
        <v>3233.9250000000002</v>
      </c>
      <c r="AJ110" s="195">
        <v>4106.7761806981516</v>
      </c>
      <c r="AK110" s="194">
        <f>100*AF110/AH110</f>
        <v>8114.401374644508</v>
      </c>
      <c r="AL110" s="194">
        <f>100*AG110/AI110</f>
        <v>7730.5441530029293</v>
      </c>
      <c r="AM110" s="194">
        <v>100000</v>
      </c>
      <c r="AN110" s="195">
        <v>250000</v>
      </c>
      <c r="AO110" s="195">
        <v>250000</v>
      </c>
      <c r="AP110" s="195">
        <v>0</v>
      </c>
      <c r="AQ110" s="182">
        <v>0</v>
      </c>
      <c r="AR110" s="182">
        <v>1</v>
      </c>
      <c r="AS110" s="182">
        <v>1</v>
      </c>
      <c r="AT110" s="195">
        <v>0</v>
      </c>
      <c r="AU110" s="195">
        <v>2</v>
      </c>
      <c r="AV110" s="195">
        <v>0</v>
      </c>
      <c r="AW110" s="182">
        <v>1</v>
      </c>
      <c r="AX110" s="182">
        <v>0</v>
      </c>
      <c r="AY110" s="182">
        <v>1</v>
      </c>
      <c r="AZ110" s="182">
        <v>1</v>
      </c>
      <c r="BA110" s="195">
        <v>0</v>
      </c>
      <c r="BB110" s="195">
        <v>0</v>
      </c>
      <c r="BC110" s="182">
        <v>1</v>
      </c>
      <c r="BD110" s="195">
        <v>0</v>
      </c>
      <c r="BE110" s="195">
        <v>0</v>
      </c>
      <c r="BF110" s="182">
        <f>IF(BG110=1,1,IF(BH110=1,2,3))</f>
        <v>2</v>
      </c>
      <c r="BG110" s="195">
        <v>0</v>
      </c>
      <c r="BH110" s="182">
        <v>1</v>
      </c>
      <c r="BI110" s="195">
        <v>0</v>
      </c>
      <c r="BJ110" s="195">
        <v>0</v>
      </c>
      <c r="BK110" s="195">
        <v>0</v>
      </c>
      <c r="BL110" s="195">
        <v>0</v>
      </c>
      <c r="BM110" s="182">
        <v>1</v>
      </c>
      <c r="BN110" s="182">
        <v>1</v>
      </c>
      <c r="BO110" s="195">
        <v>0</v>
      </c>
      <c r="BP110" s="195">
        <v>0</v>
      </c>
      <c r="BQ110" s="182">
        <v>1</v>
      </c>
      <c r="BR110" s="195">
        <v>0</v>
      </c>
      <c r="BS110" s="195">
        <v>0</v>
      </c>
      <c r="BT110" s="195">
        <v>0</v>
      </c>
      <c r="BU110" s="114"/>
      <c r="BV110" s="114"/>
      <c r="BW110" s="114"/>
      <c r="BX110" s="114"/>
      <c r="BY110" s="114"/>
      <c r="BZ110" s="114"/>
      <c r="CA110" s="114"/>
      <c r="CB110" s="114"/>
      <c r="CC110" s="114"/>
      <c r="CD110" s="114"/>
      <c r="CE110" s="114"/>
      <c r="CF110" s="114"/>
    </row>
    <row r="111" spans="1:84" s="101" customFormat="1">
      <c r="A111" s="162" t="s">
        <v>153</v>
      </c>
      <c r="B111" s="160" t="s">
        <v>903</v>
      </c>
      <c r="C111" s="162" t="s">
        <v>795</v>
      </c>
      <c r="D111" s="162" t="s">
        <v>170</v>
      </c>
      <c r="E111" s="162" t="s">
        <v>796</v>
      </c>
      <c r="F111" s="189">
        <v>1</v>
      </c>
      <c r="G111" s="189" t="s">
        <v>1222</v>
      </c>
      <c r="H111" s="189" t="s">
        <v>1221</v>
      </c>
      <c r="I111" s="182">
        <v>2008</v>
      </c>
      <c r="J111" s="182">
        <v>1</v>
      </c>
      <c r="K111" s="182" t="s">
        <v>1565</v>
      </c>
      <c r="L111" s="182"/>
      <c r="M111" s="182"/>
      <c r="N111" s="182"/>
      <c r="O111" s="182"/>
      <c r="P111" s="182"/>
      <c r="Q111" s="182"/>
      <c r="R111" s="182" t="s">
        <v>1565</v>
      </c>
      <c r="S111" s="182"/>
      <c r="T111" s="182"/>
      <c r="U111" s="182"/>
      <c r="V111" s="182"/>
      <c r="W111" s="182"/>
      <c r="X111" s="182"/>
      <c r="Y111" s="182"/>
      <c r="Z111" s="182"/>
      <c r="AA111" s="190"/>
      <c r="AB111" s="190"/>
      <c r="AC111" s="190"/>
      <c r="AD111" s="190"/>
      <c r="AE111" s="195"/>
      <c r="AF111" s="195"/>
      <c r="AG111" s="195"/>
      <c r="AH111" s="196">
        <v>1017.428</v>
      </c>
      <c r="AI111" s="196">
        <v>1127.086</v>
      </c>
      <c r="AJ111" s="190"/>
      <c r="AK111" s="194"/>
      <c r="AL111" s="194"/>
      <c r="AM111" s="194"/>
      <c r="AN111" s="195"/>
      <c r="AO111" s="195"/>
      <c r="AP111" s="195"/>
      <c r="AQ111" s="195"/>
      <c r="AR111" s="182" t="s">
        <v>1565</v>
      </c>
      <c r="AS111" s="182"/>
      <c r="AT111" s="195"/>
      <c r="AU111" s="195"/>
      <c r="AV111" s="195"/>
      <c r="AW111" s="195"/>
      <c r="AX111" s="195"/>
      <c r="AY111" s="195"/>
      <c r="AZ111" s="195"/>
      <c r="BA111" s="195"/>
      <c r="BB111" s="195"/>
      <c r="BC111" s="195"/>
      <c r="BD111" s="195"/>
      <c r="BE111" s="195"/>
      <c r="BF111" s="182"/>
      <c r="BG111" s="195"/>
      <c r="BH111" s="195"/>
      <c r="BI111" s="195"/>
      <c r="BJ111" s="195"/>
      <c r="BK111" s="182">
        <v>0</v>
      </c>
      <c r="BL111" s="182">
        <v>1</v>
      </c>
      <c r="BM111" s="182">
        <v>0</v>
      </c>
      <c r="BN111" s="182">
        <v>0</v>
      </c>
      <c r="BO111" s="182">
        <v>0</v>
      </c>
      <c r="BP111" s="182">
        <v>0</v>
      </c>
      <c r="BQ111" s="182">
        <v>0</v>
      </c>
      <c r="BR111" s="182">
        <v>0</v>
      </c>
      <c r="BS111" s="182">
        <v>0</v>
      </c>
      <c r="BT111" s="182">
        <v>0</v>
      </c>
      <c r="BU111" s="114"/>
      <c r="BV111" s="114"/>
      <c r="BW111" s="114"/>
      <c r="BX111" s="114"/>
      <c r="BY111" s="114"/>
      <c r="BZ111" s="114"/>
      <c r="CA111" s="114"/>
      <c r="CB111" s="114"/>
      <c r="CC111" s="114"/>
      <c r="CD111" s="114"/>
      <c r="CE111" s="114"/>
      <c r="CF111" s="114"/>
    </row>
    <row r="112" spans="1:84" s="101" customFormat="1">
      <c r="A112" s="162" t="s">
        <v>116</v>
      </c>
      <c r="B112" s="160" t="s">
        <v>904</v>
      </c>
      <c r="C112" s="162" t="s">
        <v>790</v>
      </c>
      <c r="D112" s="162" t="s">
        <v>167</v>
      </c>
      <c r="E112" s="162" t="s">
        <v>796</v>
      </c>
      <c r="F112" s="189">
        <v>0</v>
      </c>
      <c r="G112" s="189"/>
      <c r="H112" s="189"/>
      <c r="I112" s="182"/>
      <c r="J112" s="182"/>
      <c r="K112" s="182" t="s">
        <v>1565</v>
      </c>
      <c r="L112" s="182"/>
      <c r="M112" s="182"/>
      <c r="N112" s="182"/>
      <c r="O112" s="182"/>
      <c r="P112" s="182"/>
      <c r="Q112" s="182"/>
      <c r="R112" s="182" t="s">
        <v>1565</v>
      </c>
      <c r="S112" s="182"/>
      <c r="T112" s="182"/>
      <c r="U112" s="182"/>
      <c r="V112" s="182"/>
      <c r="W112" s="182"/>
      <c r="X112" s="182"/>
      <c r="Y112" s="182"/>
      <c r="Z112" s="182"/>
      <c r="AA112" s="191"/>
      <c r="AB112" s="191"/>
      <c r="AC112" s="191"/>
      <c r="AD112" s="191"/>
      <c r="AE112" s="192"/>
      <c r="AF112" s="192"/>
      <c r="AG112" s="192"/>
      <c r="AH112" s="196">
        <v>7562.4</v>
      </c>
      <c r="AI112" s="196">
        <v>9159.6810000000005</v>
      </c>
      <c r="AJ112" s="191"/>
      <c r="AK112" s="194"/>
      <c r="AL112" s="192"/>
      <c r="AM112" s="192"/>
      <c r="AN112" s="192"/>
      <c r="AO112" s="192"/>
      <c r="AP112" s="192"/>
      <c r="AQ112" s="114"/>
      <c r="AR112" s="182" t="s">
        <v>1565</v>
      </c>
      <c r="AS112" s="114"/>
      <c r="AT112" s="114"/>
      <c r="AU112" s="195" t="s">
        <v>1565</v>
      </c>
      <c r="AV112" s="114"/>
      <c r="AW112" s="114"/>
      <c r="AX112" s="114"/>
      <c r="AY112" s="114"/>
      <c r="AZ112" s="114"/>
      <c r="BA112" s="114"/>
      <c r="BB112" s="114"/>
      <c r="BC112" s="114"/>
      <c r="BD112" s="114"/>
      <c r="BE112" s="114"/>
      <c r="BF112" s="182" t="s">
        <v>1565</v>
      </c>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row>
    <row r="113" spans="1:84" s="101" customFormat="1">
      <c r="A113" s="162" t="s">
        <v>49</v>
      </c>
      <c r="B113" s="160" t="s">
        <v>905</v>
      </c>
      <c r="C113" s="162" t="s">
        <v>790</v>
      </c>
      <c r="D113" s="162" t="s">
        <v>171</v>
      </c>
      <c r="E113" s="162" t="s">
        <v>798</v>
      </c>
      <c r="F113" s="189">
        <v>1</v>
      </c>
      <c r="G113" s="189" t="s">
        <v>1134</v>
      </c>
      <c r="H113" s="189" t="s">
        <v>1135</v>
      </c>
      <c r="I113" s="182">
        <v>1986</v>
      </c>
      <c r="J113" s="182">
        <v>1</v>
      </c>
      <c r="K113" s="182">
        <v>1</v>
      </c>
      <c r="L113" s="182">
        <v>1</v>
      </c>
      <c r="M113" s="182">
        <v>0</v>
      </c>
      <c r="N113" s="182">
        <v>1</v>
      </c>
      <c r="O113" s="182">
        <v>1</v>
      </c>
      <c r="P113" s="182">
        <v>0</v>
      </c>
      <c r="Q113" s="182">
        <v>0</v>
      </c>
      <c r="R113" s="182">
        <v>2</v>
      </c>
      <c r="S113" s="182">
        <v>0</v>
      </c>
      <c r="T113" s="182">
        <v>1</v>
      </c>
      <c r="U113" s="182">
        <v>0</v>
      </c>
      <c r="V113" s="182">
        <v>1</v>
      </c>
      <c r="W113" s="182">
        <v>1</v>
      </c>
      <c r="X113" s="182">
        <v>1</v>
      </c>
      <c r="Y113" s="182">
        <v>1</v>
      </c>
      <c r="Z113" s="182">
        <v>0</v>
      </c>
      <c r="AA113" s="190" t="s">
        <v>1235</v>
      </c>
      <c r="AB113" s="190" t="s">
        <v>1235</v>
      </c>
      <c r="AC113" s="190" t="s">
        <v>1220</v>
      </c>
      <c r="AD113" s="190">
        <v>13.065200000000001</v>
      </c>
      <c r="AE113" s="195">
        <v>2984864.6482635797</v>
      </c>
      <c r="AF113" s="195">
        <v>146515</v>
      </c>
      <c r="AG113" s="195">
        <v>154876.49634142607</v>
      </c>
      <c r="AH113" s="196">
        <v>9194.4259999999995</v>
      </c>
      <c r="AI113" s="196">
        <v>10629.876</v>
      </c>
      <c r="AJ113" s="190">
        <v>1988</v>
      </c>
      <c r="AK113" s="194">
        <f t="shared" ref="AK113:AL118" si="12">100*AF113/AH113</f>
        <v>1593.5198129823439</v>
      </c>
      <c r="AL113" s="194">
        <f t="shared" si="12"/>
        <v>1456.9925024659372</v>
      </c>
      <c r="AM113" s="194">
        <v>2984864.6482635797</v>
      </c>
      <c r="AN113" s="195">
        <v>146515</v>
      </c>
      <c r="AO113" s="195">
        <v>154876.49634142607</v>
      </c>
      <c r="AP113" s="195">
        <v>0</v>
      </c>
      <c r="AQ113" s="182">
        <v>0</v>
      </c>
      <c r="AR113" s="182">
        <v>1</v>
      </c>
      <c r="AS113" s="182">
        <v>1</v>
      </c>
      <c r="AT113" s="195">
        <v>0</v>
      </c>
      <c r="AU113" s="195">
        <v>2</v>
      </c>
      <c r="AV113" s="195">
        <v>0</v>
      </c>
      <c r="AW113" s="182">
        <v>1</v>
      </c>
      <c r="AX113" s="182">
        <v>0</v>
      </c>
      <c r="AY113" s="195">
        <v>0</v>
      </c>
      <c r="AZ113" s="182">
        <v>1</v>
      </c>
      <c r="BA113" s="195">
        <v>0</v>
      </c>
      <c r="BB113" s="195">
        <v>0</v>
      </c>
      <c r="BC113" s="182">
        <v>1</v>
      </c>
      <c r="BD113" s="195">
        <v>0</v>
      </c>
      <c r="BE113" s="195">
        <v>0</v>
      </c>
      <c r="BF113" s="182">
        <f t="shared" ref="BF113:BF118" si="13">IF(BG113=1,1,IF(BH113=1,2,3))</f>
        <v>2</v>
      </c>
      <c r="BG113" s="195">
        <v>0</v>
      </c>
      <c r="BH113" s="182">
        <v>1</v>
      </c>
      <c r="BI113" s="195">
        <v>0</v>
      </c>
      <c r="BJ113" s="195">
        <v>0</v>
      </c>
      <c r="BK113" s="195">
        <v>0</v>
      </c>
      <c r="BL113" s="195">
        <v>0</v>
      </c>
      <c r="BM113" s="182">
        <v>1</v>
      </c>
      <c r="BN113" s="195">
        <v>0</v>
      </c>
      <c r="BO113" s="195">
        <v>0</v>
      </c>
      <c r="BP113" s="195">
        <v>0</v>
      </c>
      <c r="BQ113" s="195">
        <v>0</v>
      </c>
      <c r="BR113" s="195">
        <v>0</v>
      </c>
      <c r="BS113" s="195">
        <v>0</v>
      </c>
      <c r="BT113" s="195">
        <v>0</v>
      </c>
      <c r="BU113" s="114"/>
      <c r="BV113" s="114"/>
      <c r="BW113" s="114"/>
      <c r="BX113" s="114"/>
      <c r="BY113" s="114"/>
      <c r="BZ113" s="114"/>
      <c r="CA113" s="114"/>
      <c r="CB113" s="114"/>
      <c r="CC113" s="114"/>
      <c r="CD113" s="114"/>
      <c r="CE113" s="114"/>
      <c r="CF113" s="114"/>
    </row>
    <row r="114" spans="1:84" s="101" customFormat="1">
      <c r="A114" s="162" t="s">
        <v>995</v>
      </c>
      <c r="B114" s="160" t="s">
        <v>996</v>
      </c>
      <c r="C114" s="162" t="s">
        <v>795</v>
      </c>
      <c r="D114" s="162" t="s">
        <v>168</v>
      </c>
      <c r="E114" s="162" t="s">
        <v>825</v>
      </c>
      <c r="F114" s="189">
        <v>1</v>
      </c>
      <c r="G114" s="189" t="s">
        <v>1020</v>
      </c>
      <c r="H114" s="189" t="s">
        <v>1098</v>
      </c>
      <c r="I114" s="182">
        <v>1963</v>
      </c>
      <c r="J114" s="182">
        <v>1</v>
      </c>
      <c r="K114" s="182">
        <v>1</v>
      </c>
      <c r="L114" s="182">
        <v>1</v>
      </c>
      <c r="M114" s="182">
        <v>0</v>
      </c>
      <c r="N114" s="182">
        <v>1</v>
      </c>
      <c r="O114" s="182">
        <v>1</v>
      </c>
      <c r="P114" s="182">
        <v>0</v>
      </c>
      <c r="Q114" s="182">
        <v>0</v>
      </c>
      <c r="R114" s="182">
        <v>2</v>
      </c>
      <c r="S114" s="182">
        <v>0</v>
      </c>
      <c r="T114" s="182">
        <v>1</v>
      </c>
      <c r="U114" s="182">
        <v>1</v>
      </c>
      <c r="V114" s="182">
        <v>1</v>
      </c>
      <c r="W114" s="182">
        <v>1</v>
      </c>
      <c r="X114" s="182">
        <v>0</v>
      </c>
      <c r="Y114" s="182">
        <v>1</v>
      </c>
      <c r="Z114" s="182">
        <v>1</v>
      </c>
      <c r="AA114" s="190" t="s">
        <v>265</v>
      </c>
      <c r="AB114" s="190" t="s">
        <v>1261</v>
      </c>
      <c r="AC114" s="190" t="s">
        <v>1261</v>
      </c>
      <c r="AD114" s="190">
        <v>1</v>
      </c>
      <c r="AE114" s="195">
        <v>100000</v>
      </c>
      <c r="AF114" s="195">
        <v>250000</v>
      </c>
      <c r="AG114" s="195">
        <v>250000</v>
      </c>
      <c r="AH114" s="196">
        <v>2862.433</v>
      </c>
      <c r="AI114" s="196">
        <v>3215.1779999999999</v>
      </c>
      <c r="AJ114" s="195">
        <v>4359.197907585004</v>
      </c>
      <c r="AK114" s="194">
        <f t="shared" si="12"/>
        <v>8733.8288791388313</v>
      </c>
      <c r="AL114" s="194">
        <f t="shared" si="12"/>
        <v>7775.6192658695727</v>
      </c>
      <c r="AM114" s="194">
        <v>100000</v>
      </c>
      <c r="AN114" s="195">
        <v>250000</v>
      </c>
      <c r="AO114" s="195">
        <v>250000</v>
      </c>
      <c r="AP114" s="195">
        <v>0</v>
      </c>
      <c r="AQ114" s="182">
        <v>0</v>
      </c>
      <c r="AR114" s="182">
        <v>1</v>
      </c>
      <c r="AS114" s="182">
        <v>1</v>
      </c>
      <c r="AT114" s="195">
        <v>0</v>
      </c>
      <c r="AU114" s="195">
        <v>2</v>
      </c>
      <c r="AV114" s="195">
        <v>0</v>
      </c>
      <c r="AW114" s="182">
        <v>1</v>
      </c>
      <c r="AX114" s="182">
        <v>0</v>
      </c>
      <c r="AY114" s="182">
        <v>1</v>
      </c>
      <c r="AZ114" s="182">
        <v>1</v>
      </c>
      <c r="BA114" s="195">
        <v>0</v>
      </c>
      <c r="BB114" s="195">
        <v>0</v>
      </c>
      <c r="BC114" s="182">
        <v>1</v>
      </c>
      <c r="BD114" s="195">
        <v>0</v>
      </c>
      <c r="BE114" s="195">
        <v>0</v>
      </c>
      <c r="BF114" s="182">
        <f t="shared" si="13"/>
        <v>2</v>
      </c>
      <c r="BG114" s="195">
        <v>0</v>
      </c>
      <c r="BH114" s="182">
        <v>1</v>
      </c>
      <c r="BI114" s="195">
        <v>0</v>
      </c>
      <c r="BJ114" s="195">
        <v>0</v>
      </c>
      <c r="BK114" s="195">
        <v>0</v>
      </c>
      <c r="BL114" s="195">
        <v>0</v>
      </c>
      <c r="BM114" s="182">
        <v>1</v>
      </c>
      <c r="BN114" s="182">
        <v>1</v>
      </c>
      <c r="BO114" s="195">
        <v>0</v>
      </c>
      <c r="BP114" s="195">
        <v>0</v>
      </c>
      <c r="BQ114" s="182">
        <v>1</v>
      </c>
      <c r="BR114" s="195">
        <v>0</v>
      </c>
      <c r="BS114" s="195">
        <v>0</v>
      </c>
      <c r="BT114" s="195">
        <v>0</v>
      </c>
      <c r="BU114" s="114"/>
      <c r="BV114" s="114"/>
      <c r="BW114" s="114"/>
      <c r="BX114" s="114"/>
      <c r="BY114" s="114"/>
      <c r="BZ114" s="114"/>
      <c r="CA114" s="114"/>
      <c r="CB114" s="114"/>
      <c r="CC114" s="114"/>
      <c r="CD114" s="114"/>
      <c r="CE114" s="114"/>
      <c r="CF114" s="114"/>
    </row>
    <row r="115" spans="1:84" s="101" customFormat="1">
      <c r="A115" s="162" t="s">
        <v>88</v>
      </c>
      <c r="B115" s="160" t="s">
        <v>906</v>
      </c>
      <c r="C115" s="162" t="s">
        <v>795</v>
      </c>
      <c r="D115" s="162" t="s">
        <v>169</v>
      </c>
      <c r="E115" s="162" t="s">
        <v>791</v>
      </c>
      <c r="F115" s="189">
        <v>1</v>
      </c>
      <c r="G115" s="189" t="s">
        <v>1136</v>
      </c>
      <c r="H115" s="189" t="s">
        <v>1137</v>
      </c>
      <c r="I115" s="182">
        <v>2004</v>
      </c>
      <c r="J115" s="182">
        <v>1</v>
      </c>
      <c r="K115" s="182">
        <v>1</v>
      </c>
      <c r="L115" s="182">
        <v>1</v>
      </c>
      <c r="M115" s="182">
        <v>0</v>
      </c>
      <c r="N115" s="182">
        <v>1</v>
      </c>
      <c r="O115" s="182">
        <v>1</v>
      </c>
      <c r="P115" s="182">
        <v>0</v>
      </c>
      <c r="Q115" s="182">
        <v>0</v>
      </c>
      <c r="R115" s="182">
        <v>1</v>
      </c>
      <c r="S115" s="182">
        <v>1</v>
      </c>
      <c r="T115" s="182">
        <v>0</v>
      </c>
      <c r="U115" s="182">
        <v>0</v>
      </c>
      <c r="V115" s="182">
        <v>1</v>
      </c>
      <c r="W115" s="182">
        <v>1</v>
      </c>
      <c r="X115" s="182">
        <v>0</v>
      </c>
      <c r="Y115" s="182">
        <v>0</v>
      </c>
      <c r="Z115" s="182">
        <v>1</v>
      </c>
      <c r="AA115" s="190" t="s">
        <v>546</v>
      </c>
      <c r="AB115" s="190" t="s">
        <v>232</v>
      </c>
      <c r="AC115" s="190" t="s">
        <v>1260</v>
      </c>
      <c r="AD115" s="190">
        <v>13.044700000000001</v>
      </c>
      <c r="AE115" s="195" t="s">
        <v>546</v>
      </c>
      <c r="AF115" s="195">
        <v>485</v>
      </c>
      <c r="AG115" s="195">
        <v>459.95691736873977</v>
      </c>
      <c r="AH115" s="196">
        <v>1631.2840000000001</v>
      </c>
      <c r="AI115" s="196">
        <v>2229.1849999999999</v>
      </c>
      <c r="AJ115" s="190" t="s">
        <v>546</v>
      </c>
      <c r="AK115" s="194">
        <f t="shared" si="12"/>
        <v>29.731181081896221</v>
      </c>
      <c r="AL115" s="194">
        <f t="shared" si="12"/>
        <v>20.633411644557977</v>
      </c>
      <c r="AM115" s="194" t="s">
        <v>546</v>
      </c>
      <c r="AN115" s="195">
        <v>485</v>
      </c>
      <c r="AO115" s="195">
        <v>459.95691736873977</v>
      </c>
      <c r="AP115" s="190" t="s">
        <v>546</v>
      </c>
      <c r="AQ115" s="182">
        <v>0</v>
      </c>
      <c r="AR115" s="182">
        <v>1</v>
      </c>
      <c r="AS115" s="182">
        <v>1</v>
      </c>
      <c r="AT115" s="195">
        <v>0</v>
      </c>
      <c r="AU115" s="195">
        <v>3</v>
      </c>
      <c r="AV115" s="195">
        <v>0</v>
      </c>
      <c r="AW115" s="182">
        <v>0</v>
      </c>
      <c r="AX115" s="182">
        <v>1</v>
      </c>
      <c r="AY115" s="182">
        <v>1</v>
      </c>
      <c r="AZ115" s="182">
        <v>0</v>
      </c>
      <c r="BA115" s="182">
        <v>1</v>
      </c>
      <c r="BB115" s="195">
        <v>0</v>
      </c>
      <c r="BC115" s="182">
        <v>0</v>
      </c>
      <c r="BD115" s="195">
        <v>0</v>
      </c>
      <c r="BE115" s="195">
        <v>0</v>
      </c>
      <c r="BF115" s="182">
        <f t="shared" si="13"/>
        <v>2</v>
      </c>
      <c r="BG115" s="195">
        <v>0</v>
      </c>
      <c r="BH115" s="195">
        <v>1</v>
      </c>
      <c r="BI115" s="195">
        <v>0</v>
      </c>
      <c r="BJ115" s="195">
        <v>0</v>
      </c>
      <c r="BK115" s="195">
        <v>0</v>
      </c>
      <c r="BL115" s="195">
        <v>0</v>
      </c>
      <c r="BM115" s="195">
        <v>0</v>
      </c>
      <c r="BN115" s="195">
        <v>0</v>
      </c>
      <c r="BO115" s="195">
        <v>0</v>
      </c>
      <c r="BP115" s="195">
        <v>0</v>
      </c>
      <c r="BQ115" s="195">
        <v>0</v>
      </c>
      <c r="BR115" s="195">
        <v>0</v>
      </c>
      <c r="BS115" s="195">
        <v>0</v>
      </c>
      <c r="BT115" s="195">
        <v>0</v>
      </c>
      <c r="BU115" s="114"/>
      <c r="BV115" s="114"/>
      <c r="BW115" s="114"/>
      <c r="BX115" s="114"/>
      <c r="BY115" s="114"/>
      <c r="BZ115" s="114"/>
      <c r="CA115" s="114"/>
      <c r="CB115" s="114"/>
      <c r="CC115" s="114"/>
      <c r="CD115" s="114"/>
      <c r="CE115" s="114"/>
      <c r="CF115" s="114"/>
    </row>
    <row r="116" spans="1:84" s="101" customFormat="1">
      <c r="A116" s="162" t="s">
        <v>421</v>
      </c>
      <c r="B116" s="160" t="s">
        <v>907</v>
      </c>
      <c r="C116" s="162" t="s">
        <v>795</v>
      </c>
      <c r="D116" s="162" t="s">
        <v>168</v>
      </c>
      <c r="E116" s="162" t="s">
        <v>825</v>
      </c>
      <c r="F116" s="189">
        <v>1</v>
      </c>
      <c r="G116" s="189" t="s">
        <v>1190</v>
      </c>
      <c r="H116" s="189" t="s">
        <v>1138</v>
      </c>
      <c r="I116" s="182">
        <v>2013</v>
      </c>
      <c r="J116" s="182">
        <v>1</v>
      </c>
      <c r="K116" s="182">
        <v>1</v>
      </c>
      <c r="L116" s="182">
        <v>1</v>
      </c>
      <c r="M116" s="182">
        <v>0</v>
      </c>
      <c r="N116" s="182">
        <v>1</v>
      </c>
      <c r="O116" s="182">
        <v>1</v>
      </c>
      <c r="P116" s="182">
        <v>0</v>
      </c>
      <c r="Q116" s="182">
        <v>0</v>
      </c>
      <c r="R116" s="182">
        <v>1</v>
      </c>
      <c r="S116" s="182">
        <v>1</v>
      </c>
      <c r="T116" s="182">
        <v>0</v>
      </c>
      <c r="U116" s="182">
        <v>0</v>
      </c>
      <c r="V116" s="182">
        <v>1</v>
      </c>
      <c r="W116" s="182">
        <v>1</v>
      </c>
      <c r="X116" s="182">
        <v>1</v>
      </c>
      <c r="Y116" s="182">
        <v>1</v>
      </c>
      <c r="Z116" s="182">
        <v>0</v>
      </c>
      <c r="AA116" s="190" t="s">
        <v>546</v>
      </c>
      <c r="AB116" s="191" t="s">
        <v>1259</v>
      </c>
      <c r="AC116" s="191" t="s">
        <v>1259</v>
      </c>
      <c r="AD116" s="191">
        <v>1639.0887</v>
      </c>
      <c r="AE116" s="195" t="s">
        <v>546</v>
      </c>
      <c r="AF116" s="195">
        <v>14841</v>
      </c>
      <c r="AG116" s="195">
        <v>12201.902191138282</v>
      </c>
      <c r="AH116" s="196">
        <v>2249.5189999999998</v>
      </c>
      <c r="AI116" s="196">
        <v>3971.8609999999999</v>
      </c>
      <c r="AJ116" s="190" t="s">
        <v>546</v>
      </c>
      <c r="AK116" s="194">
        <f t="shared" si="12"/>
        <v>659.74103797300677</v>
      </c>
      <c r="AL116" s="194">
        <f t="shared" si="12"/>
        <v>307.20869111830154</v>
      </c>
      <c r="AM116" s="194" t="s">
        <v>546</v>
      </c>
      <c r="AN116" s="195" t="s">
        <v>271</v>
      </c>
      <c r="AO116" s="192">
        <v>12201.902191138282</v>
      </c>
      <c r="AP116" s="192" t="s">
        <v>546</v>
      </c>
      <c r="AQ116" s="182">
        <v>0</v>
      </c>
      <c r="AR116" s="182">
        <v>1</v>
      </c>
      <c r="AS116" s="182">
        <v>1</v>
      </c>
      <c r="AT116" s="195">
        <v>0</v>
      </c>
      <c r="AU116" s="195">
        <v>3</v>
      </c>
      <c r="AV116" s="195">
        <v>0</v>
      </c>
      <c r="AW116" s="195">
        <v>0</v>
      </c>
      <c r="AX116" s="182">
        <v>1</v>
      </c>
      <c r="AY116" s="195">
        <v>0</v>
      </c>
      <c r="AZ116" s="182">
        <v>1</v>
      </c>
      <c r="BA116" s="195">
        <v>0</v>
      </c>
      <c r="BB116" s="182">
        <v>1</v>
      </c>
      <c r="BC116" s="195">
        <v>0</v>
      </c>
      <c r="BD116" s="195">
        <v>0</v>
      </c>
      <c r="BE116" s="195">
        <v>0</v>
      </c>
      <c r="BF116" s="182">
        <f t="shared" si="13"/>
        <v>2</v>
      </c>
      <c r="BG116" s="195">
        <v>0</v>
      </c>
      <c r="BH116" s="182">
        <v>1</v>
      </c>
      <c r="BI116" s="195">
        <v>0</v>
      </c>
      <c r="BJ116" s="195">
        <v>0</v>
      </c>
      <c r="BK116" s="195">
        <v>0</v>
      </c>
      <c r="BL116" s="182">
        <v>1</v>
      </c>
      <c r="BM116" s="195">
        <v>0</v>
      </c>
      <c r="BN116" s="182">
        <v>1</v>
      </c>
      <c r="BO116" s="195">
        <v>0</v>
      </c>
      <c r="BP116" s="195">
        <v>0</v>
      </c>
      <c r="BQ116" s="182">
        <v>1</v>
      </c>
      <c r="BR116" s="195">
        <v>0</v>
      </c>
      <c r="BS116" s="195">
        <v>0</v>
      </c>
      <c r="BT116" s="182">
        <v>1</v>
      </c>
      <c r="BU116" s="114"/>
      <c r="BV116" s="114"/>
      <c r="BW116" s="114"/>
      <c r="BX116" s="114"/>
      <c r="BY116" s="114"/>
      <c r="BZ116" s="114"/>
      <c r="CA116" s="114"/>
      <c r="CB116" s="114"/>
      <c r="CC116" s="114"/>
      <c r="CD116" s="114"/>
      <c r="CE116" s="114"/>
      <c r="CF116" s="114"/>
    </row>
    <row r="117" spans="1:84" s="101" customFormat="1">
      <c r="A117" s="162" t="s">
        <v>350</v>
      </c>
      <c r="B117" s="160" t="s">
        <v>987</v>
      </c>
      <c r="C117" s="162" t="s">
        <v>790</v>
      </c>
      <c r="D117" s="162" t="s">
        <v>169</v>
      </c>
      <c r="E117" s="162" t="s">
        <v>791</v>
      </c>
      <c r="F117" s="189">
        <v>1</v>
      </c>
      <c r="G117" s="189" t="s">
        <v>1139</v>
      </c>
      <c r="H117" s="189" t="s">
        <v>1140</v>
      </c>
      <c r="I117" s="182">
        <v>2004</v>
      </c>
      <c r="J117" s="182">
        <v>1</v>
      </c>
      <c r="K117" s="182">
        <v>1</v>
      </c>
      <c r="L117" s="182">
        <v>1</v>
      </c>
      <c r="M117" s="182">
        <v>0</v>
      </c>
      <c r="N117" s="182">
        <v>1</v>
      </c>
      <c r="O117" s="182">
        <v>1</v>
      </c>
      <c r="P117" s="182">
        <v>0</v>
      </c>
      <c r="Q117" s="182">
        <v>0</v>
      </c>
      <c r="R117" s="182">
        <v>1</v>
      </c>
      <c r="S117" s="182">
        <v>1</v>
      </c>
      <c r="T117" s="182">
        <v>0</v>
      </c>
      <c r="U117" s="182">
        <v>0</v>
      </c>
      <c r="V117" s="182">
        <v>1</v>
      </c>
      <c r="W117" s="182">
        <v>1</v>
      </c>
      <c r="X117" s="182">
        <v>0</v>
      </c>
      <c r="Y117" s="182">
        <v>0</v>
      </c>
      <c r="Z117" s="182">
        <v>1</v>
      </c>
      <c r="AA117" s="190" t="s">
        <v>546</v>
      </c>
      <c r="AB117" s="190" t="s">
        <v>211</v>
      </c>
      <c r="AC117" s="190" t="s">
        <v>238</v>
      </c>
      <c r="AD117" s="190">
        <v>0.72553145178843503</v>
      </c>
      <c r="AE117" s="195" t="s">
        <v>546</v>
      </c>
      <c r="AF117" s="195">
        <v>26667</v>
      </c>
      <c r="AG117" s="195">
        <v>68915</v>
      </c>
      <c r="AH117" s="196">
        <v>6648.8530000000001</v>
      </c>
      <c r="AI117" s="196">
        <v>7026.4059999999999</v>
      </c>
      <c r="AJ117" s="190" t="s">
        <v>546</v>
      </c>
      <c r="AK117" s="194">
        <f t="shared" si="12"/>
        <v>401.07669698818728</v>
      </c>
      <c r="AL117" s="194">
        <f t="shared" si="12"/>
        <v>980.80014163713281</v>
      </c>
      <c r="AM117" s="194" t="s">
        <v>546</v>
      </c>
      <c r="AN117" s="195">
        <v>26667</v>
      </c>
      <c r="AO117" s="195">
        <v>68915</v>
      </c>
      <c r="AP117" s="195" t="s">
        <v>546</v>
      </c>
      <c r="AQ117" s="182">
        <v>0</v>
      </c>
      <c r="AR117" s="182">
        <v>1</v>
      </c>
      <c r="AS117" s="182">
        <v>1</v>
      </c>
      <c r="AT117" s="195">
        <v>0</v>
      </c>
      <c r="AU117" s="195">
        <v>2</v>
      </c>
      <c r="AV117" s="195">
        <v>0</v>
      </c>
      <c r="AW117" s="182">
        <v>1</v>
      </c>
      <c r="AX117" s="182">
        <v>0</v>
      </c>
      <c r="AY117" s="182">
        <v>1</v>
      </c>
      <c r="AZ117" s="182">
        <v>0</v>
      </c>
      <c r="BA117" s="195">
        <v>0</v>
      </c>
      <c r="BB117" s="195">
        <v>0</v>
      </c>
      <c r="BC117" s="182">
        <v>1</v>
      </c>
      <c r="BD117" s="195">
        <v>0</v>
      </c>
      <c r="BE117" s="195">
        <v>0</v>
      </c>
      <c r="BF117" s="182">
        <f t="shared" si="13"/>
        <v>2</v>
      </c>
      <c r="BG117" s="195">
        <v>0</v>
      </c>
      <c r="BH117" s="182">
        <v>1</v>
      </c>
      <c r="BI117" s="195">
        <v>0</v>
      </c>
      <c r="BJ117" s="195">
        <v>0</v>
      </c>
      <c r="BK117" s="195">
        <v>0</v>
      </c>
      <c r="BL117" s="195">
        <v>0</v>
      </c>
      <c r="BM117" s="182">
        <v>1</v>
      </c>
      <c r="BN117" s="195">
        <v>0</v>
      </c>
      <c r="BO117" s="195">
        <v>0</v>
      </c>
      <c r="BP117" s="195">
        <v>0</v>
      </c>
      <c r="BQ117" s="195">
        <v>0</v>
      </c>
      <c r="BR117" s="195">
        <v>0</v>
      </c>
      <c r="BS117" s="195">
        <v>0</v>
      </c>
      <c r="BT117" s="195">
        <v>0</v>
      </c>
      <c r="BU117" s="114"/>
      <c r="BV117" s="114"/>
      <c r="BW117" s="114"/>
      <c r="BX117" s="114"/>
      <c r="BY117" s="114"/>
      <c r="BZ117" s="114"/>
      <c r="CA117" s="114"/>
      <c r="CB117" s="114"/>
      <c r="CC117" s="114"/>
      <c r="CD117" s="114"/>
      <c r="CE117" s="114"/>
      <c r="CF117" s="114"/>
    </row>
    <row r="118" spans="1:84" s="101" customFormat="1">
      <c r="A118" s="162" t="s">
        <v>89</v>
      </c>
      <c r="B118" s="160" t="s">
        <v>908</v>
      </c>
      <c r="C118" s="162" t="s">
        <v>795</v>
      </c>
      <c r="D118" s="162" t="s">
        <v>170</v>
      </c>
      <c r="E118" s="162" t="s">
        <v>793</v>
      </c>
      <c r="F118" s="189">
        <v>1</v>
      </c>
      <c r="G118" s="189" t="s">
        <v>1141</v>
      </c>
      <c r="H118" s="189" t="s">
        <v>1142</v>
      </c>
      <c r="I118" s="182">
        <v>1996</v>
      </c>
      <c r="J118" s="182">
        <v>1</v>
      </c>
      <c r="K118" s="182">
        <v>2</v>
      </c>
      <c r="L118" s="182">
        <v>0</v>
      </c>
      <c r="M118" s="182">
        <v>1</v>
      </c>
      <c r="N118" s="182">
        <v>1</v>
      </c>
      <c r="O118" s="182">
        <v>1</v>
      </c>
      <c r="P118" s="182">
        <v>0</v>
      </c>
      <c r="Q118" s="182">
        <v>0</v>
      </c>
      <c r="R118" s="182">
        <v>1</v>
      </c>
      <c r="S118" s="182">
        <v>1</v>
      </c>
      <c r="T118" s="182">
        <v>0</v>
      </c>
      <c r="U118" s="182">
        <v>0</v>
      </c>
      <c r="V118" s="182">
        <v>1</v>
      </c>
      <c r="W118" s="182">
        <v>1</v>
      </c>
      <c r="X118" s="182">
        <v>1</v>
      </c>
      <c r="Y118" s="182">
        <v>0</v>
      </c>
      <c r="Z118" s="182">
        <v>1</v>
      </c>
      <c r="AA118" s="190" t="s">
        <v>345</v>
      </c>
      <c r="AB118" s="190" t="s">
        <v>1262</v>
      </c>
      <c r="AC118" s="190" t="s">
        <v>1262</v>
      </c>
      <c r="AD118" s="190">
        <v>8.1716999999999995</v>
      </c>
      <c r="AE118" s="195">
        <v>5225</v>
      </c>
      <c r="AF118" s="195">
        <v>9501</v>
      </c>
      <c r="AG118" s="195">
        <v>9789.8846017352571</v>
      </c>
      <c r="AH118" s="196">
        <v>2849.8530000000001</v>
      </c>
      <c r="AI118" s="196">
        <v>3199.1320000000001</v>
      </c>
      <c r="AJ118" s="190">
        <v>316</v>
      </c>
      <c r="AK118" s="194">
        <f t="shared" si="12"/>
        <v>333.38561673181039</v>
      </c>
      <c r="AL118" s="194">
        <f t="shared" si="12"/>
        <v>306.01690088859283</v>
      </c>
      <c r="AM118" s="194">
        <v>5225</v>
      </c>
      <c r="AN118" s="195">
        <v>9501</v>
      </c>
      <c r="AO118" s="195">
        <v>9789.8846017352571</v>
      </c>
      <c r="AP118" s="195">
        <v>0</v>
      </c>
      <c r="AQ118" s="182">
        <v>0</v>
      </c>
      <c r="AR118" s="182">
        <v>1</v>
      </c>
      <c r="AS118" s="182">
        <v>1</v>
      </c>
      <c r="AT118" s="195">
        <v>0</v>
      </c>
      <c r="AU118" s="195">
        <v>2</v>
      </c>
      <c r="AV118" s="195">
        <v>0</v>
      </c>
      <c r="AW118" s="182">
        <v>1</v>
      </c>
      <c r="AX118" s="182">
        <v>0</v>
      </c>
      <c r="AY118" s="182">
        <v>0</v>
      </c>
      <c r="AZ118" s="182">
        <v>0</v>
      </c>
      <c r="BA118" s="182">
        <v>1</v>
      </c>
      <c r="BB118" s="195">
        <v>0</v>
      </c>
      <c r="BC118" s="182">
        <v>0</v>
      </c>
      <c r="BD118" s="195">
        <v>0</v>
      </c>
      <c r="BE118" s="195">
        <v>0</v>
      </c>
      <c r="BF118" s="182">
        <f t="shared" si="13"/>
        <v>2</v>
      </c>
      <c r="BG118" s="195">
        <v>0</v>
      </c>
      <c r="BH118" s="182">
        <v>1</v>
      </c>
      <c r="BI118" s="195">
        <v>0</v>
      </c>
      <c r="BJ118" s="195">
        <v>0</v>
      </c>
      <c r="BK118" s="195">
        <v>0</v>
      </c>
      <c r="BL118" s="195">
        <v>0</v>
      </c>
      <c r="BM118" s="195">
        <v>0</v>
      </c>
      <c r="BN118" s="195">
        <v>0</v>
      </c>
      <c r="BO118" s="195">
        <v>0</v>
      </c>
      <c r="BP118" s="195">
        <v>0</v>
      </c>
      <c r="BQ118" s="195">
        <v>0</v>
      </c>
      <c r="BR118" s="195">
        <v>0</v>
      </c>
      <c r="BS118" s="195">
        <v>0</v>
      </c>
      <c r="BT118" s="195">
        <v>0</v>
      </c>
      <c r="BU118" s="114"/>
      <c r="BV118" s="114"/>
      <c r="BW118" s="114"/>
      <c r="BX118" s="114"/>
      <c r="BY118" s="114"/>
      <c r="BZ118" s="114"/>
      <c r="CA118" s="114"/>
      <c r="CB118" s="114"/>
      <c r="CC118" s="114"/>
      <c r="CD118" s="114"/>
      <c r="CE118" s="114"/>
      <c r="CF118" s="114"/>
    </row>
    <row r="119" spans="1:84" s="101" customFormat="1">
      <c r="A119" s="162" t="s">
        <v>117</v>
      </c>
      <c r="B119" s="160" t="s">
        <v>909</v>
      </c>
      <c r="C119" s="162" t="s">
        <v>787</v>
      </c>
      <c r="D119" s="162" t="s">
        <v>167</v>
      </c>
      <c r="E119" s="162" t="s">
        <v>796</v>
      </c>
      <c r="F119" s="189">
        <v>0</v>
      </c>
      <c r="G119" s="189"/>
      <c r="H119" s="189"/>
      <c r="I119" s="182"/>
      <c r="J119" s="182"/>
      <c r="K119" s="182" t="s">
        <v>1565</v>
      </c>
      <c r="L119" s="182"/>
      <c r="M119" s="182"/>
      <c r="N119" s="182"/>
      <c r="O119" s="182"/>
      <c r="P119" s="182"/>
      <c r="Q119" s="182"/>
      <c r="R119" s="182" t="s">
        <v>1565</v>
      </c>
      <c r="S119" s="182"/>
      <c r="T119" s="182"/>
      <c r="U119" s="182"/>
      <c r="V119" s="182"/>
      <c r="W119" s="182"/>
      <c r="X119" s="182"/>
      <c r="Y119" s="182"/>
      <c r="Z119" s="182"/>
      <c r="AA119" s="191"/>
      <c r="AB119" s="191"/>
      <c r="AC119" s="191"/>
      <c r="AD119" s="191"/>
      <c r="AE119" s="192"/>
      <c r="AF119" s="192"/>
      <c r="AG119" s="192"/>
      <c r="AH119" s="193">
        <v>398.49900000000002</v>
      </c>
      <c r="AI119" s="193">
        <v>592.75599999999997</v>
      </c>
      <c r="AJ119" s="191"/>
      <c r="AK119" s="194"/>
      <c r="AL119" s="192"/>
      <c r="AM119" s="192"/>
      <c r="AN119" s="192"/>
      <c r="AO119" s="192"/>
      <c r="AP119" s="192"/>
      <c r="AQ119" s="114"/>
      <c r="AR119" s="182" t="s">
        <v>1565</v>
      </c>
      <c r="AS119" s="114"/>
      <c r="AT119" s="114"/>
      <c r="AU119" s="195" t="s">
        <v>1565</v>
      </c>
      <c r="AV119" s="114"/>
      <c r="AW119" s="114"/>
      <c r="AX119" s="114"/>
      <c r="AY119" s="114"/>
      <c r="AZ119" s="114"/>
      <c r="BA119" s="114"/>
      <c r="BB119" s="114"/>
      <c r="BC119" s="114"/>
      <c r="BD119" s="114"/>
      <c r="BE119" s="114"/>
      <c r="BF119" s="182" t="s">
        <v>1565</v>
      </c>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row>
    <row r="120" spans="1:84" s="101" customFormat="1">
      <c r="A120" s="162" t="s">
        <v>910</v>
      </c>
      <c r="B120" s="160" t="s">
        <v>911</v>
      </c>
      <c r="C120" s="162" t="s">
        <v>787</v>
      </c>
      <c r="D120" s="162" t="s">
        <v>168</v>
      </c>
      <c r="E120" s="162" t="s">
        <v>825</v>
      </c>
      <c r="F120" s="189">
        <v>0</v>
      </c>
      <c r="G120" s="189"/>
      <c r="H120" s="189"/>
      <c r="I120" s="182"/>
      <c r="J120" s="182"/>
      <c r="K120" s="182" t="s">
        <v>1565</v>
      </c>
      <c r="L120" s="182"/>
      <c r="M120" s="182"/>
      <c r="N120" s="182"/>
      <c r="O120" s="182"/>
      <c r="P120" s="182"/>
      <c r="Q120" s="182"/>
      <c r="R120" s="182" t="s">
        <v>1565</v>
      </c>
      <c r="S120" s="182"/>
      <c r="T120" s="182"/>
      <c r="U120" s="182"/>
      <c r="V120" s="182"/>
      <c r="W120" s="182"/>
      <c r="X120" s="182"/>
      <c r="Y120" s="182"/>
      <c r="Z120" s="182"/>
      <c r="AA120" s="191"/>
      <c r="AB120" s="191"/>
      <c r="AC120" s="191"/>
      <c r="AD120" s="191"/>
      <c r="AE120" s="192"/>
      <c r="AF120" s="192"/>
      <c r="AG120" s="192"/>
      <c r="AH120" s="193">
        <v>811.08399999999995</v>
      </c>
      <c r="AI120" s="193">
        <v>868.72</v>
      </c>
      <c r="AJ120" s="191"/>
      <c r="AK120" s="194"/>
      <c r="AL120" s="192"/>
      <c r="AM120" s="192"/>
      <c r="AN120" s="192"/>
      <c r="AO120" s="192"/>
      <c r="AP120" s="192"/>
      <c r="AQ120" s="114"/>
      <c r="AR120" s="182" t="s">
        <v>1565</v>
      </c>
      <c r="AS120" s="114"/>
      <c r="AT120" s="114"/>
      <c r="AU120" s="195" t="s">
        <v>1565</v>
      </c>
      <c r="AV120" s="114"/>
      <c r="AW120" s="114"/>
      <c r="AX120" s="114"/>
      <c r="AY120" s="114"/>
      <c r="AZ120" s="114"/>
      <c r="BA120" s="114"/>
      <c r="BB120" s="114"/>
      <c r="BC120" s="114"/>
      <c r="BD120" s="114"/>
      <c r="BE120" s="114"/>
      <c r="BF120" s="182" t="s">
        <v>1565</v>
      </c>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row>
    <row r="121" spans="1:84" s="101" customFormat="1">
      <c r="A121" s="162" t="s">
        <v>118</v>
      </c>
      <c r="B121" s="160" t="s">
        <v>912</v>
      </c>
      <c r="C121" s="162" t="s">
        <v>790</v>
      </c>
      <c r="D121" s="162" t="s">
        <v>167</v>
      </c>
      <c r="E121" s="162" t="s">
        <v>796</v>
      </c>
      <c r="F121" s="189">
        <v>0</v>
      </c>
      <c r="G121" s="189"/>
      <c r="H121" s="189"/>
      <c r="I121" s="182"/>
      <c r="J121" s="182"/>
      <c r="K121" s="182" t="s">
        <v>1565</v>
      </c>
      <c r="L121" s="182"/>
      <c r="M121" s="182"/>
      <c r="N121" s="182"/>
      <c r="O121" s="182"/>
      <c r="P121" s="182"/>
      <c r="Q121" s="182"/>
      <c r="R121" s="182" t="s">
        <v>1565</v>
      </c>
      <c r="S121" s="182"/>
      <c r="T121" s="182"/>
      <c r="U121" s="182"/>
      <c r="V121" s="182"/>
      <c r="W121" s="182"/>
      <c r="X121" s="182"/>
      <c r="Y121" s="182"/>
      <c r="Z121" s="182"/>
      <c r="AA121" s="191"/>
      <c r="AB121" s="191"/>
      <c r="AC121" s="191"/>
      <c r="AD121" s="191"/>
      <c r="AE121" s="192"/>
      <c r="AF121" s="192"/>
      <c r="AG121" s="192"/>
      <c r="AH121" s="196">
        <v>5212.2860000000001</v>
      </c>
      <c r="AI121" s="196">
        <v>5666.6229999999996</v>
      </c>
      <c r="AJ121" s="191"/>
      <c r="AK121" s="194"/>
      <c r="AL121" s="192"/>
      <c r="AM121" s="192"/>
      <c r="AN121" s="192"/>
      <c r="AO121" s="192"/>
      <c r="AP121" s="192"/>
      <c r="AQ121" s="114"/>
      <c r="AR121" s="182" t="s">
        <v>1565</v>
      </c>
      <c r="AS121" s="114"/>
      <c r="AT121" s="114"/>
      <c r="AU121" s="195" t="s">
        <v>1565</v>
      </c>
      <c r="AV121" s="114"/>
      <c r="AW121" s="114"/>
      <c r="AX121" s="114"/>
      <c r="AY121" s="114"/>
      <c r="AZ121" s="114"/>
      <c r="BA121" s="114"/>
      <c r="BB121" s="114"/>
      <c r="BC121" s="114"/>
      <c r="BD121" s="114"/>
      <c r="BE121" s="114"/>
      <c r="BF121" s="182" t="s">
        <v>1565</v>
      </c>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row>
    <row r="122" spans="1:84" s="101" customFormat="1">
      <c r="A122" s="162" t="s">
        <v>90</v>
      </c>
      <c r="B122" s="160" t="s">
        <v>913</v>
      </c>
      <c r="C122" s="162" t="s">
        <v>787</v>
      </c>
      <c r="D122" s="162" t="s">
        <v>168</v>
      </c>
      <c r="E122" s="162" t="s">
        <v>788</v>
      </c>
      <c r="F122" s="189">
        <v>1</v>
      </c>
      <c r="G122" s="189" t="s">
        <v>1092</v>
      </c>
      <c r="H122" s="189" t="s">
        <v>1330</v>
      </c>
      <c r="I122" s="182">
        <v>2010</v>
      </c>
      <c r="J122" s="182">
        <v>1</v>
      </c>
      <c r="K122" s="182">
        <v>1</v>
      </c>
      <c r="L122" s="182">
        <v>1</v>
      </c>
      <c r="M122" s="182">
        <v>0</v>
      </c>
      <c r="N122" s="182">
        <v>1</v>
      </c>
      <c r="O122" s="182">
        <v>1</v>
      </c>
      <c r="P122" s="182">
        <v>0</v>
      </c>
      <c r="Q122" s="182">
        <v>0</v>
      </c>
      <c r="R122" s="182">
        <v>2</v>
      </c>
      <c r="S122" s="182">
        <v>0</v>
      </c>
      <c r="T122" s="182">
        <v>1</v>
      </c>
      <c r="U122" s="182">
        <v>0</v>
      </c>
      <c r="V122" s="182">
        <v>1</v>
      </c>
      <c r="W122" s="182">
        <v>1</v>
      </c>
      <c r="X122" s="182">
        <v>1</v>
      </c>
      <c r="Y122" s="182">
        <v>0</v>
      </c>
      <c r="Z122" s="182">
        <v>0</v>
      </c>
      <c r="AA122" s="190" t="s">
        <v>546</v>
      </c>
      <c r="AB122" s="191" t="s">
        <v>1331</v>
      </c>
      <c r="AC122" s="191" t="s">
        <v>1331</v>
      </c>
      <c r="AD122" s="191">
        <v>98.97</v>
      </c>
      <c r="AE122" s="195" t="s">
        <v>546</v>
      </c>
      <c r="AF122" s="195">
        <v>2683</v>
      </c>
      <c r="AG122" s="195">
        <v>2021</v>
      </c>
      <c r="AH122" s="193">
        <v>596.05799999999999</v>
      </c>
      <c r="AI122" s="193">
        <v>692.63900000000001</v>
      </c>
      <c r="AJ122" s="190" t="s">
        <v>546</v>
      </c>
      <c r="AK122" s="194">
        <f>100*AF122/AH122</f>
        <v>450.12398122330376</v>
      </c>
      <c r="AL122" s="194">
        <f>100*AG122/AI122</f>
        <v>291.78258804369955</v>
      </c>
      <c r="AM122" s="194" t="s">
        <v>546</v>
      </c>
      <c r="AN122" s="195">
        <v>2683</v>
      </c>
      <c r="AO122" s="195">
        <v>2021</v>
      </c>
      <c r="AP122" s="195" t="s">
        <v>546</v>
      </c>
      <c r="AQ122" s="182">
        <v>0</v>
      </c>
      <c r="AR122" s="182">
        <v>1</v>
      </c>
      <c r="AS122" s="182">
        <v>1</v>
      </c>
      <c r="AT122" s="195">
        <v>0</v>
      </c>
      <c r="AU122" s="195">
        <v>2</v>
      </c>
      <c r="AV122" s="195">
        <v>0</v>
      </c>
      <c r="AW122" s="182">
        <v>1</v>
      </c>
      <c r="AX122" s="182">
        <v>0</v>
      </c>
      <c r="AY122" s="182">
        <v>0</v>
      </c>
      <c r="AZ122" s="182">
        <v>0</v>
      </c>
      <c r="BA122" s="182">
        <v>1</v>
      </c>
      <c r="BB122" s="195">
        <v>0</v>
      </c>
      <c r="BC122" s="182">
        <v>0</v>
      </c>
      <c r="BD122" s="195">
        <v>0</v>
      </c>
      <c r="BE122" s="195">
        <v>0</v>
      </c>
      <c r="BF122" s="182">
        <f>IF(BG122=1,1,IF(BH122=1,2,3))</f>
        <v>2</v>
      </c>
      <c r="BG122" s="195">
        <v>0</v>
      </c>
      <c r="BH122" s="182">
        <v>1</v>
      </c>
      <c r="BI122" s="195">
        <v>0</v>
      </c>
      <c r="BJ122" s="195">
        <v>0</v>
      </c>
      <c r="BK122" s="195">
        <v>0</v>
      </c>
      <c r="BL122" s="182">
        <v>1</v>
      </c>
      <c r="BM122" s="195">
        <v>0</v>
      </c>
      <c r="BN122" s="195">
        <v>0</v>
      </c>
      <c r="BO122" s="195">
        <v>0</v>
      </c>
      <c r="BP122" s="195">
        <v>0</v>
      </c>
      <c r="BQ122" s="195">
        <v>0</v>
      </c>
      <c r="BR122" s="195">
        <v>0</v>
      </c>
      <c r="BS122" s="195">
        <v>0</v>
      </c>
      <c r="BT122" s="195">
        <v>0</v>
      </c>
      <c r="BU122" s="114"/>
      <c r="BV122" s="114"/>
      <c r="BW122" s="114"/>
      <c r="BX122" s="114"/>
      <c r="BY122" s="114"/>
      <c r="BZ122" s="114"/>
      <c r="CA122" s="114"/>
      <c r="CB122" s="114"/>
      <c r="CC122" s="114"/>
      <c r="CD122" s="114"/>
      <c r="CE122" s="114"/>
      <c r="CF122" s="114"/>
    </row>
    <row r="123" spans="1:84" s="101" customFormat="1">
      <c r="A123" s="162" t="s">
        <v>51</v>
      </c>
      <c r="B123" s="160" t="s">
        <v>914</v>
      </c>
      <c r="C123" s="162" t="s">
        <v>801</v>
      </c>
      <c r="D123" s="162" t="s">
        <v>169</v>
      </c>
      <c r="E123" s="162"/>
      <c r="F123" s="189">
        <v>1</v>
      </c>
      <c r="G123" s="189" t="s">
        <v>1143</v>
      </c>
      <c r="H123" s="189" t="s">
        <v>1144</v>
      </c>
      <c r="I123" s="182">
        <v>1978</v>
      </c>
      <c r="J123" s="182">
        <v>1</v>
      </c>
      <c r="K123" s="182">
        <v>2</v>
      </c>
      <c r="L123" s="182">
        <v>0</v>
      </c>
      <c r="M123" s="182">
        <v>1</v>
      </c>
      <c r="N123" s="182">
        <v>1</v>
      </c>
      <c r="O123" s="182">
        <v>1</v>
      </c>
      <c r="P123" s="182">
        <v>0</v>
      </c>
      <c r="Q123" s="182">
        <v>0</v>
      </c>
      <c r="R123" s="182">
        <v>1</v>
      </c>
      <c r="S123" s="182">
        <v>1</v>
      </c>
      <c r="T123" s="182">
        <v>0</v>
      </c>
      <c r="U123" s="182">
        <v>0</v>
      </c>
      <c r="V123" s="182">
        <v>1</v>
      </c>
      <c r="W123" s="182">
        <v>1</v>
      </c>
      <c r="X123" s="182">
        <v>1</v>
      </c>
      <c r="Y123" s="182">
        <v>1</v>
      </c>
      <c r="Z123" s="182">
        <v>0</v>
      </c>
      <c r="AA123" s="190" t="s">
        <v>211</v>
      </c>
      <c r="AB123" s="190" t="s">
        <v>212</v>
      </c>
      <c r="AC123" s="190" t="s">
        <v>212</v>
      </c>
      <c r="AD123" s="190">
        <v>0.72553145178843503</v>
      </c>
      <c r="AE123" s="195">
        <v>22727</v>
      </c>
      <c r="AF123" s="195">
        <v>133333</v>
      </c>
      <c r="AG123" s="195">
        <v>137830</v>
      </c>
      <c r="AH123" s="196">
        <v>46861.678999999996</v>
      </c>
      <c r="AI123" s="196">
        <v>47633.622000000003</v>
      </c>
      <c r="AJ123" s="190">
        <v>69</v>
      </c>
      <c r="AK123" s="194">
        <f>100*AF123/AH123</f>
        <v>284.52458991066027</v>
      </c>
      <c r="AL123" s="194">
        <f>100*AG123/AI123</f>
        <v>289.35443960150667</v>
      </c>
      <c r="AM123" s="194">
        <v>22727</v>
      </c>
      <c r="AN123" s="195">
        <v>133333</v>
      </c>
      <c r="AO123" s="195">
        <v>137830</v>
      </c>
      <c r="AP123" s="195">
        <v>0</v>
      </c>
      <c r="AQ123" s="182">
        <v>0</v>
      </c>
      <c r="AR123" s="182">
        <v>2</v>
      </c>
      <c r="AS123" s="195">
        <v>0</v>
      </c>
      <c r="AT123" s="182">
        <v>1</v>
      </c>
      <c r="AU123" s="195">
        <v>2</v>
      </c>
      <c r="AV123" s="195">
        <v>0</v>
      </c>
      <c r="AW123" s="182">
        <v>1</v>
      </c>
      <c r="AX123" s="182">
        <v>0</v>
      </c>
      <c r="AY123" s="182">
        <v>0</v>
      </c>
      <c r="AZ123" s="182">
        <v>0</v>
      </c>
      <c r="BA123" s="182">
        <v>0</v>
      </c>
      <c r="BB123" s="195">
        <v>0</v>
      </c>
      <c r="BC123" s="182">
        <v>0</v>
      </c>
      <c r="BD123" s="195">
        <v>0</v>
      </c>
      <c r="BE123" s="182">
        <v>1</v>
      </c>
      <c r="BF123" s="182">
        <f>IF(BG123=1,1,IF(BH123=1,2,3))</f>
        <v>2</v>
      </c>
      <c r="BG123" s="195">
        <v>0</v>
      </c>
      <c r="BH123" s="182">
        <v>1</v>
      </c>
      <c r="BI123" s="195">
        <v>0</v>
      </c>
      <c r="BJ123" s="195">
        <v>0</v>
      </c>
      <c r="BK123" s="182">
        <v>1</v>
      </c>
      <c r="BL123" s="195">
        <v>0</v>
      </c>
      <c r="BM123" s="182">
        <v>1</v>
      </c>
      <c r="BN123" s="195">
        <v>0</v>
      </c>
      <c r="BO123" s="195">
        <v>0</v>
      </c>
      <c r="BP123" s="195">
        <v>0</v>
      </c>
      <c r="BQ123" s="195">
        <v>0</v>
      </c>
      <c r="BR123" s="182">
        <v>1</v>
      </c>
      <c r="BS123" s="182">
        <v>1</v>
      </c>
      <c r="BT123" s="182">
        <v>1</v>
      </c>
      <c r="BU123" s="114"/>
      <c r="BV123" s="114"/>
      <c r="BW123" s="114"/>
      <c r="BX123" s="114"/>
      <c r="BY123" s="114"/>
      <c r="BZ123" s="114"/>
      <c r="CA123" s="114"/>
      <c r="CB123" s="114"/>
      <c r="CC123" s="114"/>
      <c r="CD123" s="114"/>
      <c r="CE123" s="114"/>
      <c r="CF123" s="114"/>
    </row>
    <row r="124" spans="1:84" s="101" customFormat="1">
      <c r="A124" s="162" t="s">
        <v>915</v>
      </c>
      <c r="B124" s="160" t="s">
        <v>916</v>
      </c>
      <c r="C124" s="162" t="s">
        <v>801</v>
      </c>
      <c r="D124" s="162" t="s">
        <v>168</v>
      </c>
      <c r="E124" s="162"/>
      <c r="F124" s="189">
        <v>0</v>
      </c>
      <c r="G124" s="189"/>
      <c r="H124" s="189"/>
      <c r="I124" s="182"/>
      <c r="J124" s="182"/>
      <c r="K124" s="182" t="s">
        <v>1565</v>
      </c>
      <c r="L124" s="182"/>
      <c r="M124" s="182"/>
      <c r="N124" s="182"/>
      <c r="O124" s="182"/>
      <c r="P124" s="182"/>
      <c r="Q124" s="182"/>
      <c r="R124" s="182" t="s">
        <v>1565</v>
      </c>
      <c r="S124" s="182"/>
      <c r="T124" s="182"/>
      <c r="U124" s="182"/>
      <c r="V124" s="182"/>
      <c r="W124" s="182"/>
      <c r="X124" s="182"/>
      <c r="Y124" s="182"/>
      <c r="Z124" s="182"/>
      <c r="AA124" s="191"/>
      <c r="AB124" s="191"/>
      <c r="AC124" s="191"/>
      <c r="AD124" s="191"/>
      <c r="AE124" s="192"/>
      <c r="AF124" s="192"/>
      <c r="AG124" s="192"/>
      <c r="AH124" s="196">
        <v>32518.395</v>
      </c>
      <c r="AI124" s="196">
        <v>40481.372000000003</v>
      </c>
      <c r="AJ124" s="191"/>
      <c r="AK124" s="194"/>
      <c r="AL124" s="192"/>
      <c r="AM124" s="192"/>
      <c r="AN124" s="192"/>
      <c r="AO124" s="192"/>
      <c r="AP124" s="192"/>
      <c r="AQ124" s="114"/>
      <c r="AR124" s="182" t="s">
        <v>1565</v>
      </c>
      <c r="AS124" s="114"/>
      <c r="AT124" s="114"/>
      <c r="AU124" s="195" t="s">
        <v>1565</v>
      </c>
      <c r="AV124" s="114"/>
      <c r="AW124" s="114"/>
      <c r="AX124" s="114"/>
      <c r="AY124" s="114"/>
      <c r="AZ124" s="114"/>
      <c r="BA124" s="114"/>
      <c r="BB124" s="114"/>
      <c r="BC124" s="114"/>
      <c r="BD124" s="114"/>
      <c r="BE124" s="114"/>
      <c r="BF124" s="182" t="s">
        <v>1565</v>
      </c>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row>
    <row r="125" spans="1:84" s="101" customFormat="1">
      <c r="A125" s="162" t="s">
        <v>52</v>
      </c>
      <c r="B125" s="160" t="s">
        <v>917</v>
      </c>
      <c r="C125" s="162" t="s">
        <v>795</v>
      </c>
      <c r="D125" s="162" t="s">
        <v>171</v>
      </c>
      <c r="E125" s="162" t="s">
        <v>798</v>
      </c>
      <c r="F125" s="189">
        <v>1</v>
      </c>
      <c r="G125" s="189" t="s">
        <v>1145</v>
      </c>
      <c r="H125" s="189" t="s">
        <v>1146</v>
      </c>
      <c r="I125" s="182">
        <v>2001</v>
      </c>
      <c r="J125" s="182">
        <v>1</v>
      </c>
      <c r="K125" s="182">
        <v>1</v>
      </c>
      <c r="L125" s="182">
        <v>1</v>
      </c>
      <c r="M125" s="182">
        <v>0</v>
      </c>
      <c r="N125" s="182">
        <v>1</v>
      </c>
      <c r="O125" s="182">
        <v>1</v>
      </c>
      <c r="P125" s="182">
        <v>0</v>
      </c>
      <c r="Q125" s="182">
        <v>0</v>
      </c>
      <c r="R125" s="182">
        <v>2</v>
      </c>
      <c r="S125" s="182">
        <v>0</v>
      </c>
      <c r="T125" s="182">
        <v>1</v>
      </c>
      <c r="U125" s="182">
        <v>0</v>
      </c>
      <c r="V125" s="182">
        <v>1</v>
      </c>
      <c r="W125" s="182">
        <v>1</v>
      </c>
      <c r="X125" s="182">
        <v>0</v>
      </c>
      <c r="Y125" s="182">
        <v>0</v>
      </c>
      <c r="Z125" s="182">
        <v>1</v>
      </c>
      <c r="AA125" s="190" t="s">
        <v>261</v>
      </c>
      <c r="AB125" s="190" t="s">
        <v>261</v>
      </c>
      <c r="AC125" s="190" t="s">
        <v>261</v>
      </c>
      <c r="AD125" s="190">
        <v>1</v>
      </c>
      <c r="AE125" s="195">
        <v>10000</v>
      </c>
      <c r="AF125" s="195">
        <v>10000</v>
      </c>
      <c r="AG125" s="195">
        <v>10000</v>
      </c>
      <c r="AH125" s="196">
        <v>1449.693</v>
      </c>
      <c r="AI125" s="196">
        <v>1839.741</v>
      </c>
      <c r="AJ125" s="190">
        <v>994</v>
      </c>
      <c r="AK125" s="194">
        <f>100*AF125/AH125</f>
        <v>689.80121998243771</v>
      </c>
      <c r="AL125" s="194">
        <f>100*AG125/AI125</f>
        <v>543.55477211194398</v>
      </c>
      <c r="AM125" s="194">
        <v>10000</v>
      </c>
      <c r="AN125" s="195">
        <v>10000</v>
      </c>
      <c r="AO125" s="195">
        <v>10000</v>
      </c>
      <c r="AP125" s="195">
        <v>0</v>
      </c>
      <c r="AQ125" s="182">
        <v>0</v>
      </c>
      <c r="AR125" s="182">
        <v>1</v>
      </c>
      <c r="AS125" s="182">
        <v>1</v>
      </c>
      <c r="AT125" s="195">
        <v>0</v>
      </c>
      <c r="AU125" s="195">
        <v>2</v>
      </c>
      <c r="AV125" s="195">
        <v>0</v>
      </c>
      <c r="AW125" s="182">
        <v>1</v>
      </c>
      <c r="AX125" s="182">
        <v>0</v>
      </c>
      <c r="AY125" s="182">
        <v>0</v>
      </c>
      <c r="AZ125" s="182">
        <v>1</v>
      </c>
      <c r="BA125" s="182">
        <v>0</v>
      </c>
      <c r="BB125" s="195">
        <v>0</v>
      </c>
      <c r="BC125" s="182">
        <v>1</v>
      </c>
      <c r="BD125" s="195">
        <v>0</v>
      </c>
      <c r="BE125" s="195">
        <v>0</v>
      </c>
      <c r="BF125" s="182">
        <f>IF(BG125=1,1,IF(BH125=1,2,3))</f>
        <v>3</v>
      </c>
      <c r="BG125" s="195">
        <v>0</v>
      </c>
      <c r="BH125" s="195">
        <v>0</v>
      </c>
      <c r="BI125" s="182">
        <v>1</v>
      </c>
      <c r="BJ125" s="195">
        <v>0</v>
      </c>
      <c r="BK125" s="195">
        <v>0</v>
      </c>
      <c r="BL125" s="195">
        <v>0</v>
      </c>
      <c r="BM125" s="195">
        <v>0</v>
      </c>
      <c r="BN125" s="195">
        <v>0</v>
      </c>
      <c r="BO125" s="195">
        <v>0</v>
      </c>
      <c r="BP125" s="195">
        <v>0</v>
      </c>
      <c r="BQ125" s="195">
        <v>0</v>
      </c>
      <c r="BR125" s="195">
        <v>0</v>
      </c>
      <c r="BS125" s="195">
        <v>0</v>
      </c>
      <c r="BT125" s="195">
        <v>0</v>
      </c>
      <c r="BU125" s="114"/>
      <c r="BV125" s="114"/>
      <c r="BW125" s="114"/>
      <c r="BX125" s="114"/>
      <c r="BY125" s="114"/>
      <c r="BZ125" s="114"/>
      <c r="CA125" s="114"/>
      <c r="CB125" s="114"/>
      <c r="CC125" s="114"/>
      <c r="CD125" s="114"/>
      <c r="CE125" s="114"/>
      <c r="CF125" s="114"/>
    </row>
    <row r="126" spans="1:84" s="101" customFormat="1">
      <c r="A126" s="162" t="s">
        <v>154</v>
      </c>
      <c r="B126" s="160" t="s">
        <v>918</v>
      </c>
      <c r="C126" s="162" t="s">
        <v>787</v>
      </c>
      <c r="D126" s="162" t="s">
        <v>167</v>
      </c>
      <c r="E126" s="162" t="s">
        <v>796</v>
      </c>
      <c r="F126" s="189">
        <v>0</v>
      </c>
      <c r="G126" s="189"/>
      <c r="H126" s="189"/>
      <c r="I126" s="182"/>
      <c r="J126" s="182"/>
      <c r="K126" s="182" t="s">
        <v>1565</v>
      </c>
      <c r="L126" s="182"/>
      <c r="M126" s="182"/>
      <c r="N126" s="182"/>
      <c r="O126" s="182"/>
      <c r="P126" s="182"/>
      <c r="Q126" s="182"/>
      <c r="R126" s="182" t="s">
        <v>1565</v>
      </c>
      <c r="S126" s="182"/>
      <c r="T126" s="182"/>
      <c r="U126" s="182"/>
      <c r="V126" s="182"/>
      <c r="W126" s="182"/>
      <c r="X126" s="182"/>
      <c r="Y126" s="182"/>
      <c r="Z126" s="182"/>
      <c r="AA126" s="191"/>
      <c r="AB126" s="191"/>
      <c r="AC126" s="191"/>
      <c r="AD126" s="191"/>
      <c r="AE126" s="192"/>
      <c r="AF126" s="192"/>
      <c r="AG126" s="192"/>
      <c r="AH126" s="193">
        <v>378.20499999999998</v>
      </c>
      <c r="AI126" s="193">
        <v>443.28100000000001</v>
      </c>
      <c r="AJ126" s="191"/>
      <c r="AK126" s="194"/>
      <c r="AL126" s="192"/>
      <c r="AM126" s="192"/>
      <c r="AN126" s="192"/>
      <c r="AO126" s="192"/>
      <c r="AP126" s="192"/>
      <c r="AQ126" s="114"/>
      <c r="AR126" s="182" t="s">
        <v>1565</v>
      </c>
      <c r="AS126" s="114"/>
      <c r="AT126" s="114"/>
      <c r="AU126" s="195" t="s">
        <v>1565</v>
      </c>
      <c r="AV126" s="114"/>
      <c r="AW126" s="114"/>
      <c r="AX126" s="114"/>
      <c r="AY126" s="114"/>
      <c r="AZ126" s="114"/>
      <c r="BA126" s="114"/>
      <c r="BB126" s="114"/>
      <c r="BC126" s="114"/>
      <c r="BD126" s="114"/>
      <c r="BE126" s="114"/>
      <c r="BF126" s="182" t="s">
        <v>1565</v>
      </c>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row>
    <row r="127" spans="1:84" s="101" customFormat="1">
      <c r="A127" s="162" t="s">
        <v>53</v>
      </c>
      <c r="B127" s="160" t="s">
        <v>919</v>
      </c>
      <c r="C127" s="162" t="s">
        <v>795</v>
      </c>
      <c r="D127" s="162" t="s">
        <v>167</v>
      </c>
      <c r="E127" s="162" t="s">
        <v>796</v>
      </c>
      <c r="F127" s="189">
        <v>1</v>
      </c>
      <c r="G127" s="189" t="s">
        <v>1147</v>
      </c>
      <c r="H127" s="189" t="s">
        <v>1148</v>
      </c>
      <c r="I127" s="182">
        <v>1988</v>
      </c>
      <c r="J127" s="182">
        <v>1</v>
      </c>
      <c r="K127" s="182">
        <v>1</v>
      </c>
      <c r="L127" s="182">
        <v>1</v>
      </c>
      <c r="M127" s="182">
        <v>0</v>
      </c>
      <c r="N127" s="182">
        <v>1</v>
      </c>
      <c r="O127" s="182">
        <v>1</v>
      </c>
      <c r="P127" s="182">
        <v>0</v>
      </c>
      <c r="Q127" s="182">
        <v>0</v>
      </c>
      <c r="R127" s="182">
        <v>2</v>
      </c>
      <c r="S127" s="182">
        <v>0</v>
      </c>
      <c r="T127" s="182">
        <v>1</v>
      </c>
      <c r="U127" s="182">
        <v>0</v>
      </c>
      <c r="V127" s="182">
        <v>1</v>
      </c>
      <c r="W127" s="182">
        <v>1</v>
      </c>
      <c r="X127" s="182">
        <v>1</v>
      </c>
      <c r="Y127" s="182">
        <v>1</v>
      </c>
      <c r="Z127" s="182">
        <v>0</v>
      </c>
      <c r="AA127" s="190" t="s">
        <v>188</v>
      </c>
      <c r="AB127" s="190" t="s">
        <v>189</v>
      </c>
      <c r="AC127" s="190" t="s">
        <v>1263</v>
      </c>
      <c r="AD127" s="190">
        <v>160.3758</v>
      </c>
      <c r="AE127" s="195">
        <v>387</v>
      </c>
      <c r="AF127" s="195">
        <v>3328</v>
      </c>
      <c r="AG127" s="195">
        <v>3117.6773553117118</v>
      </c>
      <c r="AH127" s="196">
        <v>1484.1130000000001</v>
      </c>
      <c r="AI127" s="196">
        <v>1692.2629999999999</v>
      </c>
      <c r="AJ127" s="190">
        <v>76</v>
      </c>
      <c r="AK127" s="194">
        <f t="shared" ref="AK127:AL129" si="14">100*AF127/AH127</f>
        <v>224.24168510079758</v>
      </c>
      <c r="AL127" s="194">
        <f t="shared" si="14"/>
        <v>184.23125455746018</v>
      </c>
      <c r="AM127" s="194">
        <v>387</v>
      </c>
      <c r="AN127" s="195">
        <v>3328</v>
      </c>
      <c r="AO127" s="195">
        <v>3117.6773553117118</v>
      </c>
      <c r="AP127" s="195">
        <v>0</v>
      </c>
      <c r="AQ127" s="182">
        <v>0</v>
      </c>
      <c r="AR127" s="182">
        <v>1</v>
      </c>
      <c r="AS127" s="182">
        <v>1</v>
      </c>
      <c r="AT127" s="195">
        <v>0</v>
      </c>
      <c r="AU127" s="195">
        <v>2</v>
      </c>
      <c r="AV127" s="195">
        <v>0</v>
      </c>
      <c r="AW127" s="182">
        <v>1</v>
      </c>
      <c r="AX127" s="182">
        <v>0</v>
      </c>
      <c r="AY127" s="182">
        <v>0</v>
      </c>
      <c r="AZ127" s="182">
        <v>1</v>
      </c>
      <c r="BA127" s="182">
        <v>0</v>
      </c>
      <c r="BB127" s="195">
        <v>0</v>
      </c>
      <c r="BC127" s="182">
        <v>1</v>
      </c>
      <c r="BD127" s="195">
        <v>0</v>
      </c>
      <c r="BE127" s="195">
        <v>0</v>
      </c>
      <c r="BF127" s="182">
        <f>IF(BG127=1,1,IF(BH127=1,2,3))</f>
        <v>2</v>
      </c>
      <c r="BG127" s="195">
        <v>0</v>
      </c>
      <c r="BH127" s="195">
        <v>1</v>
      </c>
      <c r="BI127" s="195">
        <v>0</v>
      </c>
      <c r="BJ127" s="195">
        <v>0</v>
      </c>
      <c r="BK127" s="182">
        <v>1</v>
      </c>
      <c r="BL127" s="195">
        <v>0</v>
      </c>
      <c r="BM127" s="182">
        <v>1</v>
      </c>
      <c r="BN127" s="195">
        <v>0</v>
      </c>
      <c r="BO127" s="195">
        <v>0</v>
      </c>
      <c r="BP127" s="195">
        <v>0</v>
      </c>
      <c r="BQ127" s="195">
        <v>0</v>
      </c>
      <c r="BR127" s="195">
        <v>0</v>
      </c>
      <c r="BS127" s="195">
        <v>0</v>
      </c>
      <c r="BT127" s="182">
        <v>1</v>
      </c>
      <c r="BU127" s="114"/>
      <c r="BV127" s="114"/>
      <c r="BW127" s="114"/>
      <c r="BX127" s="114"/>
      <c r="BY127" s="114"/>
      <c r="BZ127" s="114"/>
      <c r="CA127" s="114"/>
      <c r="CB127" s="114"/>
      <c r="CC127" s="114"/>
      <c r="CD127" s="114"/>
      <c r="CE127" s="114"/>
      <c r="CF127" s="114"/>
    </row>
    <row r="128" spans="1:84" s="101" customFormat="1">
      <c r="A128" s="162" t="s">
        <v>54</v>
      </c>
      <c r="B128" s="160" t="s">
        <v>920</v>
      </c>
      <c r="C128" s="162" t="s">
        <v>801</v>
      </c>
      <c r="D128" s="162" t="s">
        <v>169</v>
      </c>
      <c r="E128" s="162"/>
      <c r="F128" s="189">
        <v>1</v>
      </c>
      <c r="G128" s="189" t="s">
        <v>1149</v>
      </c>
      <c r="H128" s="189" t="s">
        <v>1150</v>
      </c>
      <c r="I128" s="182">
        <v>1961</v>
      </c>
      <c r="J128" s="182">
        <v>1</v>
      </c>
      <c r="K128" s="182">
        <v>1</v>
      </c>
      <c r="L128" s="182">
        <v>1</v>
      </c>
      <c r="M128" s="182">
        <v>0</v>
      </c>
      <c r="N128" s="182">
        <v>2</v>
      </c>
      <c r="O128" s="182">
        <v>0</v>
      </c>
      <c r="P128" s="182">
        <v>1</v>
      </c>
      <c r="Q128" s="182">
        <v>0</v>
      </c>
      <c r="R128" s="182">
        <v>2</v>
      </c>
      <c r="S128" s="182">
        <v>0</v>
      </c>
      <c r="T128" s="182">
        <v>1</v>
      </c>
      <c r="U128" s="182">
        <v>0</v>
      </c>
      <c r="V128" s="182">
        <v>1</v>
      </c>
      <c r="W128" s="182">
        <v>1</v>
      </c>
      <c r="X128" s="182">
        <v>0</v>
      </c>
      <c r="Y128" s="182">
        <v>0</v>
      </c>
      <c r="Z128" s="182">
        <v>1</v>
      </c>
      <c r="AA128" s="190" t="s">
        <v>234</v>
      </c>
      <c r="AB128" s="190" t="s">
        <v>234</v>
      </c>
      <c r="AC128" s="190" t="s">
        <v>234</v>
      </c>
      <c r="AD128" s="190">
        <v>6.1130000000000004</v>
      </c>
      <c r="AE128" s="195">
        <v>282486</v>
      </c>
      <c r="AF128" s="195">
        <v>331126</v>
      </c>
      <c r="AG128" s="195">
        <v>327171.60150498932</v>
      </c>
      <c r="AH128" s="196">
        <v>85764.69</v>
      </c>
      <c r="AI128" s="196">
        <v>100318.32</v>
      </c>
      <c r="AJ128" s="190">
        <v>573</v>
      </c>
      <c r="AK128" s="194">
        <f t="shared" si="14"/>
        <v>386.08662842482141</v>
      </c>
      <c r="AL128" s="194">
        <f t="shared" si="14"/>
        <v>326.13345349582136</v>
      </c>
      <c r="AM128" s="194">
        <v>282486</v>
      </c>
      <c r="AN128" s="195">
        <v>331126</v>
      </c>
      <c r="AO128" s="195">
        <v>327171.60150498932</v>
      </c>
      <c r="AP128" s="195">
        <v>0</v>
      </c>
      <c r="AQ128" s="182">
        <v>0</v>
      </c>
      <c r="AR128" s="182">
        <v>1</v>
      </c>
      <c r="AS128" s="182">
        <v>1</v>
      </c>
      <c r="AT128" s="195">
        <v>0</v>
      </c>
      <c r="AU128" s="195">
        <v>2</v>
      </c>
      <c r="AV128" s="195">
        <v>0</v>
      </c>
      <c r="AW128" s="182">
        <v>1</v>
      </c>
      <c r="AX128" s="182">
        <v>0</v>
      </c>
      <c r="AY128" s="182">
        <v>0</v>
      </c>
      <c r="AZ128" s="182">
        <v>1</v>
      </c>
      <c r="BA128" s="182">
        <v>1</v>
      </c>
      <c r="BB128" s="195">
        <v>0</v>
      </c>
      <c r="BC128" s="182">
        <v>0</v>
      </c>
      <c r="BD128" s="195">
        <v>0</v>
      </c>
      <c r="BE128" s="195">
        <v>0</v>
      </c>
      <c r="BF128" s="182">
        <f>IF(BG128=1,1,IF(BH128=1,2,3))</f>
        <v>2</v>
      </c>
      <c r="BG128" s="195">
        <v>0</v>
      </c>
      <c r="BH128" s="182">
        <v>1</v>
      </c>
      <c r="BI128" s="195">
        <v>0</v>
      </c>
      <c r="BJ128" s="195">
        <v>0</v>
      </c>
      <c r="BK128" s="195">
        <v>0</v>
      </c>
      <c r="BL128" s="195">
        <v>0</v>
      </c>
      <c r="BM128" s="195">
        <v>0</v>
      </c>
      <c r="BN128" s="195">
        <v>0</v>
      </c>
      <c r="BO128" s="195">
        <v>0</v>
      </c>
      <c r="BP128" s="195">
        <v>0</v>
      </c>
      <c r="BQ128" s="195">
        <v>0</v>
      </c>
      <c r="BR128" s="195">
        <v>0</v>
      </c>
      <c r="BS128" s="195">
        <v>0</v>
      </c>
      <c r="BT128" s="195">
        <v>0</v>
      </c>
      <c r="BU128" s="114"/>
      <c r="BV128" s="114"/>
      <c r="BW128" s="114"/>
      <c r="BX128" s="114"/>
      <c r="BY128" s="114"/>
      <c r="BZ128" s="114"/>
      <c r="CA128" s="114"/>
      <c r="CB128" s="114"/>
      <c r="CC128" s="114"/>
      <c r="CD128" s="114"/>
      <c r="CE128" s="114"/>
      <c r="CF128" s="114"/>
    </row>
    <row r="129" spans="1:84" s="101" customFormat="1">
      <c r="A129" s="162" t="s">
        <v>55</v>
      </c>
      <c r="B129" s="160" t="s">
        <v>921</v>
      </c>
      <c r="C129" s="162" t="s">
        <v>801</v>
      </c>
      <c r="D129" s="162" t="s">
        <v>170</v>
      </c>
      <c r="E129" s="162"/>
      <c r="F129" s="189">
        <v>1</v>
      </c>
      <c r="G129" s="189" t="s">
        <v>1151</v>
      </c>
      <c r="H129" s="189" t="s">
        <v>1152</v>
      </c>
      <c r="I129" s="182">
        <v>1995</v>
      </c>
      <c r="J129" s="182">
        <v>1</v>
      </c>
      <c r="K129" s="182">
        <v>2</v>
      </c>
      <c r="L129" s="182">
        <v>0</v>
      </c>
      <c r="M129" s="182">
        <v>1</v>
      </c>
      <c r="N129" s="182">
        <v>3</v>
      </c>
      <c r="O129" s="182">
        <v>0</v>
      </c>
      <c r="P129" s="182">
        <v>0</v>
      </c>
      <c r="Q129" s="182">
        <v>1</v>
      </c>
      <c r="R129" s="182">
        <v>1</v>
      </c>
      <c r="S129" s="182">
        <v>1</v>
      </c>
      <c r="T129" s="182">
        <v>0</v>
      </c>
      <c r="U129" s="182">
        <v>0</v>
      </c>
      <c r="V129" s="182">
        <v>1</v>
      </c>
      <c r="W129" s="182">
        <v>1</v>
      </c>
      <c r="X129" s="182">
        <v>1</v>
      </c>
      <c r="Y129" s="182">
        <v>0</v>
      </c>
      <c r="Z129" s="182">
        <v>1</v>
      </c>
      <c r="AA129" s="190" t="s">
        <v>1267</v>
      </c>
      <c r="AB129" s="190" t="s">
        <v>1268</v>
      </c>
      <c r="AC129" s="190" t="s">
        <v>1268</v>
      </c>
      <c r="AD129" s="190">
        <v>0.38450000000000001</v>
      </c>
      <c r="AE129" s="195">
        <v>52632</v>
      </c>
      <c r="AF129" s="195">
        <v>52632</v>
      </c>
      <c r="AG129" s="195">
        <v>52015.604681404417</v>
      </c>
      <c r="AH129" s="196">
        <v>23350.835999999999</v>
      </c>
      <c r="AI129" s="196">
        <v>25288.71</v>
      </c>
      <c r="AJ129" s="190">
        <v>571</v>
      </c>
      <c r="AK129" s="194">
        <f t="shared" si="14"/>
        <v>225.3966410453142</v>
      </c>
      <c r="AL129" s="194">
        <f t="shared" si="14"/>
        <v>205.68706225586209</v>
      </c>
      <c r="AM129" s="194">
        <v>52632</v>
      </c>
      <c r="AN129" s="195">
        <v>52632</v>
      </c>
      <c r="AO129" s="195">
        <v>52015.604681404417</v>
      </c>
      <c r="AP129" s="195">
        <v>1</v>
      </c>
      <c r="AQ129" s="182">
        <v>0</v>
      </c>
      <c r="AR129" s="182">
        <v>1</v>
      </c>
      <c r="AS129" s="182">
        <v>1</v>
      </c>
      <c r="AT129" s="195">
        <v>0</v>
      </c>
      <c r="AU129" s="195">
        <v>3</v>
      </c>
      <c r="AV129" s="195">
        <v>0</v>
      </c>
      <c r="AW129" s="195">
        <v>0</v>
      </c>
      <c r="AX129" s="182">
        <v>1</v>
      </c>
      <c r="AY129" s="195">
        <v>0</v>
      </c>
      <c r="AZ129" s="195">
        <v>0</v>
      </c>
      <c r="BA129" s="195">
        <v>0</v>
      </c>
      <c r="BB129" s="195">
        <v>0</v>
      </c>
      <c r="BC129" s="182">
        <v>1</v>
      </c>
      <c r="BD129" s="195">
        <v>0</v>
      </c>
      <c r="BE129" s="195">
        <v>0</v>
      </c>
      <c r="BF129" s="182">
        <f>IF(BG129=1,1,IF(BH129=1,2,3))</f>
        <v>2</v>
      </c>
      <c r="BG129" s="195">
        <v>0</v>
      </c>
      <c r="BH129" s="182">
        <v>1</v>
      </c>
      <c r="BI129" s="195">
        <v>0</v>
      </c>
      <c r="BJ129" s="195">
        <v>0</v>
      </c>
      <c r="BK129" s="195">
        <v>0</v>
      </c>
      <c r="BL129" s="195">
        <v>0</v>
      </c>
      <c r="BM129" s="195">
        <v>0</v>
      </c>
      <c r="BN129" s="195">
        <v>0</v>
      </c>
      <c r="BO129" s="182">
        <v>1</v>
      </c>
      <c r="BP129" s="195">
        <v>0</v>
      </c>
      <c r="BQ129" s="195">
        <v>0</v>
      </c>
      <c r="BR129" s="195">
        <v>0</v>
      </c>
      <c r="BS129" s="195">
        <v>0</v>
      </c>
      <c r="BT129" s="195">
        <v>0</v>
      </c>
      <c r="BU129" s="114"/>
      <c r="BV129" s="114"/>
      <c r="BW129" s="114"/>
      <c r="BX129" s="114"/>
      <c r="BY129" s="114"/>
      <c r="BZ129" s="114"/>
      <c r="CA129" s="114"/>
      <c r="CB129" s="114"/>
      <c r="CC129" s="114"/>
      <c r="CD129" s="114"/>
      <c r="CE129" s="114"/>
      <c r="CF129" s="114"/>
    </row>
    <row r="130" spans="1:84" s="101" customFormat="1">
      <c r="A130" s="162" t="s">
        <v>119</v>
      </c>
      <c r="B130" s="160" t="s">
        <v>922</v>
      </c>
      <c r="C130" s="162" t="s">
        <v>795</v>
      </c>
      <c r="D130" s="162" t="s">
        <v>170</v>
      </c>
      <c r="E130" s="162" t="s">
        <v>788</v>
      </c>
      <c r="F130" s="189">
        <v>0</v>
      </c>
      <c r="G130" s="189"/>
      <c r="H130" s="189"/>
      <c r="I130" s="182"/>
      <c r="J130" s="182"/>
      <c r="K130" s="182" t="s">
        <v>1565</v>
      </c>
      <c r="L130" s="182"/>
      <c r="M130" s="182"/>
      <c r="N130" s="182"/>
      <c r="O130" s="182"/>
      <c r="P130" s="182"/>
      <c r="Q130" s="182"/>
      <c r="R130" s="182" t="s">
        <v>1565</v>
      </c>
      <c r="S130" s="182"/>
      <c r="T130" s="182"/>
      <c r="U130" s="182"/>
      <c r="V130" s="182"/>
      <c r="W130" s="182"/>
      <c r="X130" s="182"/>
      <c r="Y130" s="182"/>
      <c r="Z130" s="182"/>
      <c r="AA130" s="191"/>
      <c r="AB130" s="191"/>
      <c r="AC130" s="191"/>
      <c r="AD130" s="191"/>
      <c r="AE130" s="192"/>
      <c r="AF130" s="192"/>
      <c r="AG130" s="192"/>
      <c r="AH130" s="196">
        <v>1034.308</v>
      </c>
      <c r="AI130" s="196">
        <v>1307.5070000000001</v>
      </c>
      <c r="AJ130" s="191"/>
      <c r="AK130" s="194"/>
      <c r="AL130" s="192"/>
      <c r="AM130" s="192"/>
      <c r="AN130" s="192"/>
      <c r="AO130" s="192"/>
      <c r="AP130" s="192"/>
      <c r="AQ130" s="114"/>
      <c r="AR130" s="182" t="s">
        <v>1565</v>
      </c>
      <c r="AS130" s="114"/>
      <c r="AT130" s="114"/>
      <c r="AU130" s="195" t="s">
        <v>1565</v>
      </c>
      <c r="AV130" s="114"/>
      <c r="AW130" s="114"/>
      <c r="AX130" s="114"/>
      <c r="AY130" s="114"/>
      <c r="AZ130" s="114"/>
      <c r="BA130" s="114"/>
      <c r="BB130" s="114"/>
      <c r="BC130" s="114"/>
      <c r="BD130" s="114"/>
      <c r="BE130" s="114"/>
      <c r="BF130" s="182" t="s">
        <v>1565</v>
      </c>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row>
    <row r="131" spans="1:84" s="101" customFormat="1">
      <c r="A131" s="162" t="s">
        <v>175</v>
      </c>
      <c r="B131" s="160" t="s">
        <v>997</v>
      </c>
      <c r="C131" s="189" t="s">
        <v>790</v>
      </c>
      <c r="D131" s="162" t="s">
        <v>168</v>
      </c>
      <c r="E131" s="189" t="s">
        <v>825</v>
      </c>
      <c r="F131" s="189">
        <v>0</v>
      </c>
      <c r="G131" s="189"/>
      <c r="H131" s="189"/>
      <c r="I131" s="182"/>
      <c r="J131" s="182"/>
      <c r="K131" s="182" t="s">
        <v>1565</v>
      </c>
      <c r="L131" s="182"/>
      <c r="M131" s="182"/>
      <c r="N131" s="182"/>
      <c r="O131" s="182"/>
      <c r="P131" s="182"/>
      <c r="Q131" s="182"/>
      <c r="R131" s="182" t="s">
        <v>1565</v>
      </c>
      <c r="S131" s="182"/>
      <c r="T131" s="182"/>
      <c r="U131" s="182"/>
      <c r="V131" s="182"/>
      <c r="W131" s="182"/>
      <c r="X131" s="182"/>
      <c r="Y131" s="182"/>
      <c r="Z131" s="182"/>
      <c r="AA131" s="191"/>
      <c r="AB131" s="191"/>
      <c r="AC131" s="191"/>
      <c r="AD131" s="191"/>
      <c r="AE131" s="192"/>
      <c r="AF131" s="192"/>
      <c r="AG131" s="192"/>
      <c r="AH131" s="196">
        <v>10798.591</v>
      </c>
      <c r="AI131" s="196">
        <v>14021.839</v>
      </c>
      <c r="AJ131" s="191"/>
      <c r="AK131" s="194"/>
      <c r="AL131" s="192"/>
      <c r="AM131" s="192"/>
      <c r="AN131" s="192"/>
      <c r="AO131" s="192"/>
      <c r="AP131" s="192"/>
      <c r="AQ131" s="114"/>
      <c r="AR131" s="182" t="s">
        <v>1565</v>
      </c>
      <c r="AS131" s="114"/>
      <c r="AT131" s="114"/>
      <c r="AU131" s="195" t="s">
        <v>1565</v>
      </c>
      <c r="AV131" s="114"/>
      <c r="AW131" s="114"/>
      <c r="AX131" s="114"/>
      <c r="AY131" s="114"/>
      <c r="AZ131" s="114"/>
      <c r="BA131" s="114"/>
      <c r="BB131" s="114"/>
      <c r="BC131" s="114"/>
      <c r="BD131" s="114"/>
      <c r="BE131" s="114"/>
      <c r="BF131" s="182" t="s">
        <v>1565</v>
      </c>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row>
    <row r="132" spans="1:84" s="101" customFormat="1">
      <c r="A132" s="162" t="s">
        <v>120</v>
      </c>
      <c r="B132" s="160" t="s">
        <v>923</v>
      </c>
      <c r="C132" s="162" t="s">
        <v>790</v>
      </c>
      <c r="D132" s="162" t="s">
        <v>171</v>
      </c>
      <c r="E132" s="162" t="s">
        <v>798</v>
      </c>
      <c r="F132" s="189">
        <v>0</v>
      </c>
      <c r="G132" s="189"/>
      <c r="H132" s="189"/>
      <c r="I132" s="182"/>
      <c r="J132" s="182"/>
      <c r="K132" s="182" t="s">
        <v>1565</v>
      </c>
      <c r="L132" s="182"/>
      <c r="M132" s="182"/>
      <c r="N132" s="182"/>
      <c r="O132" s="182"/>
      <c r="P132" s="182"/>
      <c r="Q132" s="182"/>
      <c r="R132" s="182" t="s">
        <v>1565</v>
      </c>
      <c r="S132" s="182"/>
      <c r="T132" s="182"/>
      <c r="U132" s="182"/>
      <c r="V132" s="182"/>
      <c r="W132" s="182"/>
      <c r="X132" s="182"/>
      <c r="Y132" s="182"/>
      <c r="Z132" s="182"/>
      <c r="AA132" s="191"/>
      <c r="AB132" s="191"/>
      <c r="AC132" s="191"/>
      <c r="AD132" s="191"/>
      <c r="AE132" s="192"/>
      <c r="AF132" s="192"/>
      <c r="AG132" s="192"/>
      <c r="AH132" s="196">
        <v>7670.5519999999997</v>
      </c>
      <c r="AI132" s="196">
        <v>10838.796</v>
      </c>
      <c r="AJ132" s="191"/>
      <c r="AK132" s="194"/>
      <c r="AL132" s="192"/>
      <c r="AM132" s="192"/>
      <c r="AN132" s="192"/>
      <c r="AO132" s="192"/>
      <c r="AP132" s="192"/>
      <c r="AQ132" s="114"/>
      <c r="AR132" s="182" t="s">
        <v>1565</v>
      </c>
      <c r="AS132" s="114"/>
      <c r="AT132" s="114"/>
      <c r="AU132" s="195" t="s">
        <v>1565</v>
      </c>
      <c r="AV132" s="114"/>
      <c r="AW132" s="114"/>
      <c r="AX132" s="114"/>
      <c r="AY132" s="114"/>
      <c r="AZ132" s="114"/>
      <c r="BA132" s="114"/>
      <c r="BB132" s="114"/>
      <c r="BC132" s="114"/>
      <c r="BD132" s="114"/>
      <c r="BE132" s="114"/>
      <c r="BF132" s="182" t="s">
        <v>1565</v>
      </c>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row>
    <row r="133" spans="1:84" s="101" customFormat="1">
      <c r="A133" s="162" t="s">
        <v>155</v>
      </c>
      <c r="B133" s="160" t="s">
        <v>924</v>
      </c>
      <c r="C133" s="162" t="s">
        <v>795</v>
      </c>
      <c r="D133" s="162" t="s">
        <v>168</v>
      </c>
      <c r="E133" s="162" t="s">
        <v>825</v>
      </c>
      <c r="F133" s="189">
        <v>0</v>
      </c>
      <c r="G133" s="189"/>
      <c r="H133" s="189"/>
      <c r="I133" s="182"/>
      <c r="J133" s="182"/>
      <c r="K133" s="182" t="s">
        <v>1565</v>
      </c>
      <c r="L133" s="182"/>
      <c r="M133" s="182"/>
      <c r="N133" s="182"/>
      <c r="O133" s="182"/>
      <c r="P133" s="182"/>
      <c r="Q133" s="182"/>
      <c r="R133" s="182" t="s">
        <v>1565</v>
      </c>
      <c r="S133" s="182"/>
      <c r="T133" s="182"/>
      <c r="U133" s="182"/>
      <c r="V133" s="182"/>
      <c r="W133" s="182"/>
      <c r="X133" s="182"/>
      <c r="Y133" s="182"/>
      <c r="Z133" s="182"/>
      <c r="AA133" s="191"/>
      <c r="AB133" s="191"/>
      <c r="AC133" s="191"/>
      <c r="AD133" s="191"/>
      <c r="AE133" s="192"/>
      <c r="AF133" s="192"/>
      <c r="AG133" s="192"/>
      <c r="AH133" s="196">
        <v>1495.4369999999999</v>
      </c>
      <c r="AI133" s="196">
        <v>2282.9760000000001</v>
      </c>
      <c r="AJ133" s="191"/>
      <c r="AK133" s="194"/>
      <c r="AL133" s="192"/>
      <c r="AM133" s="192"/>
      <c r="AN133" s="192"/>
      <c r="AO133" s="192"/>
      <c r="AP133" s="192"/>
      <c r="AQ133" s="114"/>
      <c r="AR133" s="182" t="s">
        <v>1565</v>
      </c>
      <c r="AS133" s="114"/>
      <c r="AT133" s="114"/>
      <c r="AU133" s="195" t="s">
        <v>1565</v>
      </c>
      <c r="AV133" s="114"/>
      <c r="AW133" s="114"/>
      <c r="AX133" s="114"/>
      <c r="AY133" s="114"/>
      <c r="AZ133" s="114"/>
      <c r="BA133" s="114"/>
      <c r="BB133" s="114"/>
      <c r="BC133" s="114"/>
      <c r="BD133" s="114"/>
      <c r="BE133" s="114"/>
      <c r="BF133" s="182" t="s">
        <v>1565</v>
      </c>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row>
    <row r="134" spans="1:84" s="101" customFormat="1">
      <c r="A134" s="162" t="s">
        <v>56</v>
      </c>
      <c r="B134" s="160" t="s">
        <v>925</v>
      </c>
      <c r="C134" s="162" t="s">
        <v>795</v>
      </c>
      <c r="D134" s="162" t="s">
        <v>171</v>
      </c>
      <c r="E134" s="162" t="s">
        <v>798</v>
      </c>
      <c r="F134" s="189">
        <v>1</v>
      </c>
      <c r="G134" s="189" t="s">
        <v>1153</v>
      </c>
      <c r="H134" s="189" t="s">
        <v>1154</v>
      </c>
      <c r="I134" s="182">
        <v>2003</v>
      </c>
      <c r="J134" s="182">
        <v>1</v>
      </c>
      <c r="K134" s="182">
        <v>2</v>
      </c>
      <c r="L134" s="182">
        <v>0</v>
      </c>
      <c r="M134" s="182">
        <v>1</v>
      </c>
      <c r="N134" s="182">
        <v>1</v>
      </c>
      <c r="O134" s="182">
        <v>1</v>
      </c>
      <c r="P134" s="182">
        <v>0</v>
      </c>
      <c r="Q134" s="182">
        <v>0</v>
      </c>
      <c r="R134" s="182">
        <v>1</v>
      </c>
      <c r="S134" s="182">
        <v>1</v>
      </c>
      <c r="T134" s="182">
        <v>0</v>
      </c>
      <c r="U134" s="182">
        <v>0</v>
      </c>
      <c r="V134" s="182">
        <v>1</v>
      </c>
      <c r="W134" s="182">
        <v>1</v>
      </c>
      <c r="X134" s="182">
        <v>1</v>
      </c>
      <c r="Y134" s="182">
        <v>0</v>
      </c>
      <c r="Z134" s="182">
        <v>0</v>
      </c>
      <c r="AA134" s="190" t="s">
        <v>1265</v>
      </c>
      <c r="AB134" s="190" t="s">
        <v>1266</v>
      </c>
      <c r="AC134" s="190" t="s">
        <v>1264</v>
      </c>
      <c r="AD134" s="190">
        <v>4600.4218000000001</v>
      </c>
      <c r="AE134" s="195">
        <v>25000</v>
      </c>
      <c r="AF134" s="195">
        <v>27000</v>
      </c>
      <c r="AG134" s="195">
        <v>27033.912412118385</v>
      </c>
      <c r="AH134" s="196">
        <v>3204.8359999999998</v>
      </c>
      <c r="AI134" s="196">
        <v>4169.7160000000003</v>
      </c>
      <c r="AJ134" s="190">
        <v>2556</v>
      </c>
      <c r="AK134" s="194">
        <f t="shared" ref="AK134:AL138" si="15">100*AF134/AH134</f>
        <v>842.47680692553388</v>
      </c>
      <c r="AL134" s="194">
        <f t="shared" si="15"/>
        <v>648.33941717177822</v>
      </c>
      <c r="AM134" s="194">
        <v>25000</v>
      </c>
      <c r="AN134" s="195">
        <v>27000</v>
      </c>
      <c r="AO134" s="195">
        <v>27033.912412118385</v>
      </c>
      <c r="AP134" s="195">
        <v>0</v>
      </c>
      <c r="AQ134" s="182">
        <v>0</v>
      </c>
      <c r="AR134" s="182">
        <v>1</v>
      </c>
      <c r="AS134" s="182">
        <v>1</v>
      </c>
      <c r="AT134" s="195">
        <v>0</v>
      </c>
      <c r="AU134" s="195">
        <v>3</v>
      </c>
      <c r="AV134" s="195">
        <v>0</v>
      </c>
      <c r="AW134" s="195">
        <v>0</v>
      </c>
      <c r="AX134" s="182">
        <v>1</v>
      </c>
      <c r="AY134" s="182">
        <v>1</v>
      </c>
      <c r="AZ134" s="195">
        <v>0</v>
      </c>
      <c r="BA134" s="195">
        <v>0</v>
      </c>
      <c r="BB134" s="195">
        <v>0</v>
      </c>
      <c r="BC134" s="182">
        <v>1</v>
      </c>
      <c r="BD134" s="195">
        <v>0</v>
      </c>
      <c r="BE134" s="195">
        <v>0</v>
      </c>
      <c r="BF134" s="182">
        <f>IF(BG134=1,1,IF(BH134=1,2,3))</f>
        <v>2</v>
      </c>
      <c r="BG134" s="195">
        <v>0</v>
      </c>
      <c r="BH134" s="182">
        <v>1</v>
      </c>
      <c r="BI134" s="195">
        <v>0</v>
      </c>
      <c r="BJ134" s="195">
        <v>0</v>
      </c>
      <c r="BK134" s="195">
        <v>0</v>
      </c>
      <c r="BL134" s="195">
        <v>0</v>
      </c>
      <c r="BM134" s="182">
        <v>1</v>
      </c>
      <c r="BN134" s="195">
        <v>0</v>
      </c>
      <c r="BO134" s="195">
        <v>0</v>
      </c>
      <c r="BP134" s="195">
        <v>0</v>
      </c>
      <c r="BQ134" s="195">
        <v>0</v>
      </c>
      <c r="BR134" s="195">
        <v>0</v>
      </c>
      <c r="BS134" s="195">
        <v>0</v>
      </c>
      <c r="BT134" s="195">
        <v>0</v>
      </c>
      <c r="BU134" s="114"/>
      <c r="BV134" s="114"/>
      <c r="BW134" s="114"/>
      <c r="BX134" s="114"/>
      <c r="BY134" s="114"/>
      <c r="BZ134" s="114"/>
      <c r="CA134" s="114"/>
      <c r="CB134" s="114"/>
      <c r="CC134" s="114"/>
      <c r="CD134" s="114"/>
      <c r="CE134" s="114"/>
      <c r="CF134" s="114"/>
    </row>
    <row r="135" spans="1:84" s="101" customFormat="1">
      <c r="A135" s="162" t="s">
        <v>57</v>
      </c>
      <c r="B135" s="160" t="s">
        <v>926</v>
      </c>
      <c r="C135" s="162" t="s">
        <v>790</v>
      </c>
      <c r="D135" s="162" t="s">
        <v>171</v>
      </c>
      <c r="E135" s="162" t="s">
        <v>798</v>
      </c>
      <c r="F135" s="189">
        <v>1</v>
      </c>
      <c r="G135" s="189" t="s">
        <v>1155</v>
      </c>
      <c r="H135" s="189" t="s">
        <v>1156</v>
      </c>
      <c r="I135" s="182">
        <v>1991</v>
      </c>
      <c r="J135" s="182">
        <v>1</v>
      </c>
      <c r="K135" s="182">
        <v>1</v>
      </c>
      <c r="L135" s="182">
        <v>1</v>
      </c>
      <c r="M135" s="182">
        <v>0</v>
      </c>
      <c r="N135" s="182">
        <v>3</v>
      </c>
      <c r="O135" s="182">
        <v>0</v>
      </c>
      <c r="P135" s="182">
        <v>0</v>
      </c>
      <c r="Q135" s="182">
        <v>1</v>
      </c>
      <c r="R135" s="182">
        <v>2</v>
      </c>
      <c r="S135" s="182">
        <v>0</v>
      </c>
      <c r="T135" s="182">
        <v>1</v>
      </c>
      <c r="U135" s="182">
        <v>0</v>
      </c>
      <c r="V135" s="182">
        <v>1</v>
      </c>
      <c r="W135" s="182">
        <v>1</v>
      </c>
      <c r="X135" s="182">
        <v>1</v>
      </c>
      <c r="Y135" s="182">
        <v>0</v>
      </c>
      <c r="Z135" s="182">
        <v>1</v>
      </c>
      <c r="AA135" s="190" t="s">
        <v>263</v>
      </c>
      <c r="AB135" s="190" t="s">
        <v>264</v>
      </c>
      <c r="AC135" s="190" t="s">
        <v>1231</v>
      </c>
      <c r="AD135" s="190">
        <v>2.794</v>
      </c>
      <c r="AE135" s="195">
        <v>19676</v>
      </c>
      <c r="AF135" s="195">
        <v>30316</v>
      </c>
      <c r="AG135" s="195">
        <v>33151.39584824624</v>
      </c>
      <c r="AH135" s="196">
        <v>5204.8280000000004</v>
      </c>
      <c r="AI135" s="196">
        <v>6674.335</v>
      </c>
      <c r="AJ135" s="190">
        <v>863</v>
      </c>
      <c r="AK135" s="194">
        <f t="shared" si="15"/>
        <v>582.45920902669593</v>
      </c>
      <c r="AL135" s="194">
        <f t="shared" si="15"/>
        <v>496.69960899844313</v>
      </c>
      <c r="AM135" s="194">
        <v>19676</v>
      </c>
      <c r="AN135" s="195">
        <v>30316</v>
      </c>
      <c r="AO135" s="195">
        <v>33151.39584824624</v>
      </c>
      <c r="AP135" s="195">
        <v>0</v>
      </c>
      <c r="AQ135" s="182">
        <v>0</v>
      </c>
      <c r="AR135" s="182">
        <v>1</v>
      </c>
      <c r="AS135" s="182">
        <v>1</v>
      </c>
      <c r="AT135" s="195">
        <v>0</v>
      </c>
      <c r="AU135" s="195">
        <v>2</v>
      </c>
      <c r="AV135" s="195">
        <v>0</v>
      </c>
      <c r="AW135" s="182">
        <v>1</v>
      </c>
      <c r="AX135" s="182">
        <v>0</v>
      </c>
      <c r="AY135" s="182">
        <v>1</v>
      </c>
      <c r="AZ135" s="182">
        <v>1</v>
      </c>
      <c r="BA135" s="182">
        <v>1</v>
      </c>
      <c r="BB135" s="195">
        <v>0</v>
      </c>
      <c r="BC135" s="182">
        <v>0</v>
      </c>
      <c r="BD135" s="195">
        <v>0</v>
      </c>
      <c r="BE135" s="195">
        <v>0</v>
      </c>
      <c r="BF135" s="182">
        <f>IF(BG135=1,1,IF(BH135=1,2,3))</f>
        <v>2</v>
      </c>
      <c r="BG135" s="195">
        <v>0</v>
      </c>
      <c r="BH135" s="182">
        <v>1</v>
      </c>
      <c r="BI135" s="195">
        <v>0</v>
      </c>
      <c r="BJ135" s="195">
        <v>0</v>
      </c>
      <c r="BK135" s="195">
        <v>0</v>
      </c>
      <c r="BL135" s="195">
        <v>0</v>
      </c>
      <c r="BM135" s="182">
        <v>1</v>
      </c>
      <c r="BN135" s="195">
        <v>0</v>
      </c>
      <c r="BO135" s="195">
        <v>0</v>
      </c>
      <c r="BP135" s="195">
        <v>0</v>
      </c>
      <c r="BQ135" s="195">
        <v>0</v>
      </c>
      <c r="BR135" s="195">
        <v>0</v>
      </c>
      <c r="BS135" s="195">
        <v>0</v>
      </c>
      <c r="BT135" s="195">
        <v>0</v>
      </c>
      <c r="BU135" s="114"/>
      <c r="BV135" s="114"/>
      <c r="BW135" s="114"/>
      <c r="BX135" s="114"/>
      <c r="BY135" s="114"/>
      <c r="BZ135" s="114"/>
      <c r="CA135" s="114"/>
      <c r="CB135" s="114"/>
      <c r="CC135" s="114"/>
      <c r="CD135" s="114"/>
      <c r="CE135" s="114"/>
      <c r="CF135" s="114"/>
    </row>
    <row r="136" spans="1:84" s="101" customFormat="1">
      <c r="A136" s="162" t="s">
        <v>58</v>
      </c>
      <c r="B136" s="160" t="s">
        <v>927</v>
      </c>
      <c r="C136" s="162" t="s">
        <v>795</v>
      </c>
      <c r="D136" s="162" t="s">
        <v>168</v>
      </c>
      <c r="E136" s="162" t="s">
        <v>825</v>
      </c>
      <c r="F136" s="189">
        <v>1</v>
      </c>
      <c r="G136" s="189" t="s">
        <v>1157</v>
      </c>
      <c r="H136" s="189" t="s">
        <v>1158</v>
      </c>
      <c r="I136" s="182">
        <v>1963</v>
      </c>
      <c r="J136" s="182">
        <v>1</v>
      </c>
      <c r="K136" s="182">
        <v>1</v>
      </c>
      <c r="L136" s="182">
        <v>1</v>
      </c>
      <c r="M136" s="182">
        <v>0</v>
      </c>
      <c r="N136" s="182">
        <v>1</v>
      </c>
      <c r="O136" s="182">
        <v>1</v>
      </c>
      <c r="P136" s="182">
        <v>0</v>
      </c>
      <c r="Q136" s="182">
        <v>0</v>
      </c>
      <c r="R136" s="182">
        <v>2</v>
      </c>
      <c r="S136" s="182">
        <v>0</v>
      </c>
      <c r="T136" s="182">
        <v>1</v>
      </c>
      <c r="U136" s="182">
        <v>0</v>
      </c>
      <c r="V136" s="182">
        <v>1</v>
      </c>
      <c r="W136" s="182">
        <v>1</v>
      </c>
      <c r="X136" s="182">
        <v>1</v>
      </c>
      <c r="Y136" s="182">
        <v>0</v>
      </c>
      <c r="Z136" s="182">
        <v>0</v>
      </c>
      <c r="AA136" s="190" t="s">
        <v>203</v>
      </c>
      <c r="AB136" s="190" t="s">
        <v>204</v>
      </c>
      <c r="AC136" s="190" t="s">
        <v>204</v>
      </c>
      <c r="AD136" s="190">
        <v>44.414000000000001</v>
      </c>
      <c r="AE136" s="195">
        <v>1845.018</v>
      </c>
      <c r="AF136" s="195">
        <v>11084</v>
      </c>
      <c r="AG136" s="195">
        <v>11257.711532399693</v>
      </c>
      <c r="AH136" s="196">
        <v>2155.4090000000001</v>
      </c>
      <c r="AI136" s="196">
        <v>2790.3739999999998</v>
      </c>
      <c r="AJ136" s="190">
        <v>181</v>
      </c>
      <c r="AK136" s="194">
        <f t="shared" si="15"/>
        <v>514.24114866366426</v>
      </c>
      <c r="AL136" s="194">
        <f t="shared" si="15"/>
        <v>403.4481231691413</v>
      </c>
      <c r="AM136" s="194">
        <v>1845.018</v>
      </c>
      <c r="AN136" s="195">
        <v>11084</v>
      </c>
      <c r="AO136" s="195">
        <v>11257.711532399693</v>
      </c>
      <c r="AP136" s="195">
        <v>0</v>
      </c>
      <c r="AQ136" s="182">
        <v>0</v>
      </c>
      <c r="AR136" s="182">
        <v>1</v>
      </c>
      <c r="AS136" s="182">
        <v>1</v>
      </c>
      <c r="AT136" s="195">
        <v>0</v>
      </c>
      <c r="AU136" s="195">
        <v>3</v>
      </c>
      <c r="AV136" s="195">
        <v>0</v>
      </c>
      <c r="AW136" s="195">
        <v>0</v>
      </c>
      <c r="AX136" s="182">
        <v>1</v>
      </c>
      <c r="AY136" s="195">
        <v>0</v>
      </c>
      <c r="AZ136" s="195">
        <v>0</v>
      </c>
      <c r="BA136" s="195">
        <v>0</v>
      </c>
      <c r="BB136" s="195">
        <v>0</v>
      </c>
      <c r="BC136" s="182">
        <v>1</v>
      </c>
      <c r="BD136" s="195">
        <v>0</v>
      </c>
      <c r="BE136" s="195">
        <v>0</v>
      </c>
      <c r="BF136" s="182">
        <f>IF(BG136=1,1,IF(BH136=1,2,3))</f>
        <v>2</v>
      </c>
      <c r="BG136" s="195">
        <v>0</v>
      </c>
      <c r="BH136" s="182">
        <v>1</v>
      </c>
      <c r="BI136" s="195">
        <v>0</v>
      </c>
      <c r="BJ136" s="195">
        <v>0</v>
      </c>
      <c r="BK136" s="195">
        <v>0</v>
      </c>
      <c r="BL136" s="195">
        <v>0</v>
      </c>
      <c r="BM136" s="182">
        <v>1</v>
      </c>
      <c r="BN136" s="195">
        <v>0</v>
      </c>
      <c r="BO136" s="195">
        <v>0</v>
      </c>
      <c r="BP136" s="195">
        <v>0</v>
      </c>
      <c r="BQ136" s="195">
        <v>0</v>
      </c>
      <c r="BR136" s="195">
        <v>0</v>
      </c>
      <c r="BS136" s="195">
        <v>0</v>
      </c>
      <c r="BT136" s="195">
        <v>0</v>
      </c>
      <c r="BU136" s="114"/>
      <c r="BV136" s="114"/>
      <c r="BW136" s="114"/>
      <c r="BX136" s="114"/>
      <c r="BY136" s="114"/>
      <c r="BZ136" s="114"/>
      <c r="CA136" s="114"/>
      <c r="CB136" s="114"/>
      <c r="CC136" s="114"/>
      <c r="CD136" s="114"/>
      <c r="CE136" s="114"/>
      <c r="CF136" s="114"/>
    </row>
    <row r="137" spans="1:84" s="101" customFormat="1">
      <c r="A137" s="162" t="s">
        <v>59</v>
      </c>
      <c r="B137" s="160" t="s">
        <v>928</v>
      </c>
      <c r="C137" s="162" t="s">
        <v>801</v>
      </c>
      <c r="D137" s="162" t="s">
        <v>169</v>
      </c>
      <c r="E137" s="162"/>
      <c r="F137" s="189">
        <v>1</v>
      </c>
      <c r="G137" s="189" t="s">
        <v>1159</v>
      </c>
      <c r="H137" s="189" t="s">
        <v>1160</v>
      </c>
      <c r="I137" s="182">
        <v>1995</v>
      </c>
      <c r="J137" s="182">
        <v>1</v>
      </c>
      <c r="K137" s="182">
        <v>1</v>
      </c>
      <c r="L137" s="182">
        <v>1</v>
      </c>
      <c r="M137" s="182">
        <v>0</v>
      </c>
      <c r="N137" s="182">
        <v>1</v>
      </c>
      <c r="O137" s="182">
        <v>1</v>
      </c>
      <c r="P137" s="182">
        <v>0</v>
      </c>
      <c r="Q137" s="182">
        <v>0</v>
      </c>
      <c r="R137" s="182">
        <v>2</v>
      </c>
      <c r="S137" s="182">
        <v>0</v>
      </c>
      <c r="T137" s="182">
        <v>1</v>
      </c>
      <c r="U137" s="182">
        <v>1</v>
      </c>
      <c r="V137" s="182">
        <v>1</v>
      </c>
      <c r="W137" s="182">
        <v>1</v>
      </c>
      <c r="X137" s="182">
        <v>1</v>
      </c>
      <c r="Y137" s="182">
        <v>1</v>
      </c>
      <c r="Z137" s="182">
        <v>0</v>
      </c>
      <c r="AA137" s="190" t="s">
        <v>1230</v>
      </c>
      <c r="AB137" s="190" t="s">
        <v>212</v>
      </c>
      <c r="AC137" s="190" t="s">
        <v>212</v>
      </c>
      <c r="AD137" s="190">
        <v>0.72553145178843503</v>
      </c>
      <c r="AE137" s="195">
        <v>25568</v>
      </c>
      <c r="AF137" s="195">
        <v>133333</v>
      </c>
      <c r="AG137" s="195">
        <v>137830</v>
      </c>
      <c r="AH137" s="196">
        <v>12308.933999999999</v>
      </c>
      <c r="AI137" s="196">
        <v>13394.339</v>
      </c>
      <c r="AJ137" s="190">
        <v>451</v>
      </c>
      <c r="AK137" s="194">
        <f t="shared" si="15"/>
        <v>1083.2213415069089</v>
      </c>
      <c r="AL137" s="194">
        <f t="shared" si="15"/>
        <v>1029.0168107586346</v>
      </c>
      <c r="AM137" s="194">
        <v>25568</v>
      </c>
      <c r="AN137" s="195">
        <v>133333</v>
      </c>
      <c r="AO137" s="195">
        <v>137830</v>
      </c>
      <c r="AP137" s="195">
        <v>1</v>
      </c>
      <c r="AQ137" s="182">
        <v>0</v>
      </c>
      <c r="AR137" s="182">
        <v>1</v>
      </c>
      <c r="AS137" s="182">
        <v>1</v>
      </c>
      <c r="AT137" s="195">
        <v>0</v>
      </c>
      <c r="AU137" s="195">
        <v>2</v>
      </c>
      <c r="AV137" s="195">
        <v>0</v>
      </c>
      <c r="AW137" s="182">
        <v>1</v>
      </c>
      <c r="AX137" s="182">
        <v>0</v>
      </c>
      <c r="AY137" s="182">
        <v>0</v>
      </c>
      <c r="AZ137" s="195">
        <v>0</v>
      </c>
      <c r="BA137" s="195">
        <v>0</v>
      </c>
      <c r="BB137" s="195">
        <v>0</v>
      </c>
      <c r="BC137" s="182">
        <v>1</v>
      </c>
      <c r="BD137" s="195">
        <v>0</v>
      </c>
      <c r="BE137" s="195">
        <v>0</v>
      </c>
      <c r="BF137" s="182">
        <f>IF(BG137=1,1,IF(BH137=1,2,3))</f>
        <v>2</v>
      </c>
      <c r="BG137" s="195">
        <v>0</v>
      </c>
      <c r="BH137" s="182">
        <v>1</v>
      </c>
      <c r="BI137" s="195">
        <v>0</v>
      </c>
      <c r="BJ137" s="195">
        <v>0</v>
      </c>
      <c r="BK137" s="195">
        <v>0</v>
      </c>
      <c r="BL137" s="195">
        <v>0</v>
      </c>
      <c r="BM137" s="182">
        <v>1</v>
      </c>
      <c r="BN137" s="195">
        <v>0</v>
      </c>
      <c r="BO137" s="182">
        <v>1</v>
      </c>
      <c r="BP137" s="195">
        <v>0</v>
      </c>
      <c r="BQ137" s="195">
        <v>0</v>
      </c>
      <c r="BR137" s="182">
        <v>1</v>
      </c>
      <c r="BS137" s="195">
        <v>0</v>
      </c>
      <c r="BT137" s="195">
        <v>0</v>
      </c>
      <c r="BU137" s="114"/>
      <c r="BV137" s="114"/>
      <c r="BW137" s="114"/>
      <c r="BX137" s="114"/>
      <c r="BY137" s="114"/>
      <c r="BZ137" s="114"/>
      <c r="CA137" s="114"/>
      <c r="CB137" s="114"/>
      <c r="CC137" s="114"/>
      <c r="CD137" s="114"/>
      <c r="CE137" s="114"/>
      <c r="CF137" s="114"/>
    </row>
    <row r="138" spans="1:84" s="101" customFormat="1">
      <c r="A138" s="162" t="s">
        <v>60</v>
      </c>
      <c r="B138" s="160" t="s">
        <v>929</v>
      </c>
      <c r="C138" s="162" t="s">
        <v>801</v>
      </c>
      <c r="D138" s="162" t="s">
        <v>169</v>
      </c>
      <c r="E138" s="162"/>
      <c r="F138" s="189">
        <v>1</v>
      </c>
      <c r="G138" s="189" t="s">
        <v>1161</v>
      </c>
      <c r="H138" s="189" t="s">
        <v>1162</v>
      </c>
      <c r="I138" s="182">
        <v>1992</v>
      </c>
      <c r="J138" s="182">
        <v>1</v>
      </c>
      <c r="K138" s="182">
        <v>1</v>
      </c>
      <c r="L138" s="182">
        <v>1</v>
      </c>
      <c r="M138" s="182">
        <v>0</v>
      </c>
      <c r="N138" s="182">
        <v>1</v>
      </c>
      <c r="O138" s="182">
        <v>1</v>
      </c>
      <c r="P138" s="182">
        <v>0</v>
      </c>
      <c r="Q138" s="182">
        <v>0</v>
      </c>
      <c r="R138" s="182">
        <v>2</v>
      </c>
      <c r="S138" s="182">
        <v>0</v>
      </c>
      <c r="T138" s="182">
        <v>1</v>
      </c>
      <c r="U138" s="182">
        <v>1</v>
      </c>
      <c r="V138" s="182">
        <v>1</v>
      </c>
      <c r="W138" s="182">
        <v>1</v>
      </c>
      <c r="X138" s="182">
        <v>1</v>
      </c>
      <c r="Y138" s="182">
        <v>1</v>
      </c>
      <c r="Z138" s="182">
        <v>0</v>
      </c>
      <c r="AA138" s="190" t="s">
        <v>226</v>
      </c>
      <c r="AB138" s="190" t="s">
        <v>212</v>
      </c>
      <c r="AC138" s="190" t="s">
        <v>212</v>
      </c>
      <c r="AD138" s="190">
        <v>0.72553145178843503</v>
      </c>
      <c r="AE138" s="195">
        <v>28409</v>
      </c>
      <c r="AF138" s="195">
        <v>133333</v>
      </c>
      <c r="AG138" s="195">
        <v>137830</v>
      </c>
      <c r="AH138" s="196">
        <v>21562.347000000002</v>
      </c>
      <c r="AI138" s="196">
        <v>20727.588</v>
      </c>
      <c r="AJ138" s="190">
        <v>183</v>
      </c>
      <c r="AK138" s="194">
        <f t="shared" si="15"/>
        <v>618.36032969880318</v>
      </c>
      <c r="AL138" s="194">
        <f t="shared" si="15"/>
        <v>664.95918386644894</v>
      </c>
      <c r="AM138" s="194">
        <v>28409</v>
      </c>
      <c r="AN138" s="195">
        <v>133333</v>
      </c>
      <c r="AO138" s="195">
        <v>137830</v>
      </c>
      <c r="AP138" s="195">
        <v>0</v>
      </c>
      <c r="AQ138" s="182">
        <v>0</v>
      </c>
      <c r="AR138" s="182">
        <v>1</v>
      </c>
      <c r="AS138" s="182">
        <v>1</v>
      </c>
      <c r="AT138" s="195">
        <v>0</v>
      </c>
      <c r="AU138" s="195">
        <v>3</v>
      </c>
      <c r="AV138" s="195">
        <v>0</v>
      </c>
      <c r="AW138" s="195">
        <v>0</v>
      </c>
      <c r="AX138" s="182">
        <v>1</v>
      </c>
      <c r="AY138" s="182">
        <v>1</v>
      </c>
      <c r="AZ138" s="182">
        <v>1</v>
      </c>
      <c r="BA138" s="195">
        <v>0</v>
      </c>
      <c r="BB138" s="182">
        <v>1</v>
      </c>
      <c r="BC138" s="182">
        <v>0</v>
      </c>
      <c r="BD138" s="195">
        <v>0</v>
      </c>
      <c r="BE138" s="195">
        <v>0</v>
      </c>
      <c r="BF138" s="182">
        <f>IF(BG138=1,1,IF(BH138=1,2,3))</f>
        <v>2</v>
      </c>
      <c r="BG138" s="195">
        <v>0</v>
      </c>
      <c r="BH138" s="182">
        <v>1</v>
      </c>
      <c r="BI138" s="195">
        <v>0</v>
      </c>
      <c r="BJ138" s="195">
        <v>0</v>
      </c>
      <c r="BK138" s="182">
        <v>1</v>
      </c>
      <c r="BL138" s="195">
        <v>0</v>
      </c>
      <c r="BM138" s="182">
        <v>1</v>
      </c>
      <c r="BN138" s="195">
        <v>0</v>
      </c>
      <c r="BO138" s="195">
        <v>0</v>
      </c>
      <c r="BP138" s="195">
        <v>0</v>
      </c>
      <c r="BQ138" s="195">
        <v>0</v>
      </c>
      <c r="BR138" s="182">
        <v>1</v>
      </c>
      <c r="BS138" s="195">
        <v>0</v>
      </c>
      <c r="BT138" s="195">
        <v>0</v>
      </c>
      <c r="BU138" s="114"/>
      <c r="BV138" s="114"/>
      <c r="BW138" s="114"/>
      <c r="BX138" s="114"/>
      <c r="BY138" s="114"/>
      <c r="BZ138" s="114"/>
      <c r="CA138" s="114"/>
      <c r="CB138" s="114"/>
      <c r="CC138" s="114"/>
      <c r="CD138" s="114"/>
      <c r="CE138" s="114"/>
      <c r="CF138" s="114"/>
    </row>
    <row r="139" spans="1:84" s="101" customFormat="1">
      <c r="A139" s="162" t="s">
        <v>121</v>
      </c>
      <c r="B139" s="160" t="s">
        <v>930</v>
      </c>
      <c r="C139" s="162" t="s">
        <v>801</v>
      </c>
      <c r="D139" s="162" t="s">
        <v>170</v>
      </c>
      <c r="E139" s="162"/>
      <c r="F139" s="189">
        <v>0</v>
      </c>
      <c r="G139" s="189"/>
      <c r="H139" s="189"/>
      <c r="I139" s="182"/>
      <c r="J139" s="182"/>
      <c r="K139" s="182" t="s">
        <v>1565</v>
      </c>
      <c r="L139" s="182"/>
      <c r="M139" s="182"/>
      <c r="N139" s="182"/>
      <c r="O139" s="182"/>
      <c r="P139" s="182"/>
      <c r="Q139" s="182"/>
      <c r="R139" s="182" t="s">
        <v>1565</v>
      </c>
      <c r="S139" s="182"/>
      <c r="T139" s="182"/>
      <c r="U139" s="182"/>
      <c r="V139" s="182"/>
      <c r="W139" s="182"/>
      <c r="X139" s="182"/>
      <c r="Y139" s="182"/>
      <c r="Z139" s="182"/>
      <c r="AA139" s="191"/>
      <c r="AB139" s="191"/>
      <c r="AC139" s="191"/>
      <c r="AD139" s="191"/>
      <c r="AE139" s="192"/>
      <c r="AF139" s="192"/>
      <c r="AG139" s="192"/>
      <c r="AH139" s="196">
        <v>76413.195999999996</v>
      </c>
      <c r="AI139" s="196">
        <v>100260.48699999999</v>
      </c>
      <c r="AJ139" s="191"/>
      <c r="AK139" s="194"/>
      <c r="AL139" s="192"/>
      <c r="AM139" s="192"/>
      <c r="AN139" s="192"/>
      <c r="AO139" s="192"/>
      <c r="AP139" s="192"/>
      <c r="AQ139" s="114"/>
      <c r="AR139" s="182" t="s">
        <v>1565</v>
      </c>
      <c r="AS139" s="114"/>
      <c r="AT139" s="114"/>
      <c r="AU139" s="195" t="s">
        <v>1565</v>
      </c>
      <c r="AV139" s="114"/>
      <c r="AW139" s="114"/>
      <c r="AX139" s="114"/>
      <c r="AY139" s="114"/>
      <c r="AZ139" s="114"/>
      <c r="BA139" s="114"/>
      <c r="BB139" s="114"/>
      <c r="BC139" s="114"/>
      <c r="BD139" s="114"/>
      <c r="BE139" s="114"/>
      <c r="BF139" s="182" t="s">
        <v>1565</v>
      </c>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row>
    <row r="140" spans="1:84" s="101" customFormat="1">
      <c r="A140" s="162" t="s">
        <v>61</v>
      </c>
      <c r="B140" s="160" t="s">
        <v>931</v>
      </c>
      <c r="C140" s="162" t="s">
        <v>790</v>
      </c>
      <c r="D140" s="162" t="s">
        <v>169</v>
      </c>
      <c r="E140" s="162" t="s">
        <v>791</v>
      </c>
      <c r="F140" s="189">
        <v>1</v>
      </c>
      <c r="G140" s="189" t="s">
        <v>1163</v>
      </c>
      <c r="H140" s="189" t="s">
        <v>1164</v>
      </c>
      <c r="I140" s="182">
        <v>1996</v>
      </c>
      <c r="J140" s="182">
        <v>1</v>
      </c>
      <c r="K140" s="182">
        <v>1</v>
      </c>
      <c r="L140" s="182">
        <v>1</v>
      </c>
      <c r="M140" s="182">
        <v>0</v>
      </c>
      <c r="N140" s="182">
        <v>3</v>
      </c>
      <c r="O140" s="182">
        <v>0</v>
      </c>
      <c r="P140" s="182">
        <v>0</v>
      </c>
      <c r="Q140" s="182">
        <v>1</v>
      </c>
      <c r="R140" s="182">
        <v>2</v>
      </c>
      <c r="S140" s="182">
        <v>0</v>
      </c>
      <c r="T140" s="182">
        <v>1</v>
      </c>
      <c r="U140" s="182">
        <v>0</v>
      </c>
      <c r="V140" s="182">
        <v>1</v>
      </c>
      <c r="W140" s="182">
        <v>1</v>
      </c>
      <c r="X140" s="182">
        <v>1</v>
      </c>
      <c r="Y140" s="182">
        <v>1</v>
      </c>
      <c r="Z140" s="182">
        <v>0</v>
      </c>
      <c r="AA140" s="190" t="s">
        <v>235</v>
      </c>
      <c r="AB140" s="190" t="s">
        <v>212</v>
      </c>
      <c r="AC140" s="190" t="s">
        <v>212</v>
      </c>
      <c r="AD140" s="190">
        <v>0.72553145178843503</v>
      </c>
      <c r="AE140" s="195">
        <v>3864</v>
      </c>
      <c r="AF140" s="195">
        <v>133333</v>
      </c>
      <c r="AG140" s="195">
        <v>137830</v>
      </c>
      <c r="AH140" s="196">
        <v>7683.2430000000004</v>
      </c>
      <c r="AI140" s="196">
        <v>8910.4689999999991</v>
      </c>
      <c r="AJ140" s="190">
        <v>141</v>
      </c>
      <c r="AK140" s="194">
        <f>100*AF140/AH140</f>
        <v>1735.3739820541923</v>
      </c>
      <c r="AL140" s="194">
        <f>100*AG140/AI140</f>
        <v>1546.8321588908509</v>
      </c>
      <c r="AM140" s="194">
        <v>3864</v>
      </c>
      <c r="AN140" s="195">
        <v>133333</v>
      </c>
      <c r="AO140" s="195">
        <v>137830</v>
      </c>
      <c r="AP140" s="195">
        <v>0</v>
      </c>
      <c r="AQ140" s="182">
        <v>0</v>
      </c>
      <c r="AR140" s="182">
        <v>1</v>
      </c>
      <c r="AS140" s="182">
        <v>1</v>
      </c>
      <c r="AT140" s="195">
        <v>0</v>
      </c>
      <c r="AU140" s="195">
        <v>2</v>
      </c>
      <c r="AV140" s="195">
        <v>0</v>
      </c>
      <c r="AW140" s="182">
        <v>1</v>
      </c>
      <c r="AX140" s="182">
        <v>0</v>
      </c>
      <c r="AY140" s="182">
        <v>1</v>
      </c>
      <c r="AZ140" s="182">
        <v>1</v>
      </c>
      <c r="BA140" s="195">
        <v>0</v>
      </c>
      <c r="BB140" s="182">
        <v>1</v>
      </c>
      <c r="BC140" s="182">
        <v>0</v>
      </c>
      <c r="BD140" s="195">
        <v>0</v>
      </c>
      <c r="BE140" s="195">
        <v>0</v>
      </c>
      <c r="BF140" s="182">
        <f>IF(BG140=1,1,IF(BH140=1,2,3))</f>
        <v>2</v>
      </c>
      <c r="BG140" s="195">
        <v>0</v>
      </c>
      <c r="BH140" s="182">
        <v>1</v>
      </c>
      <c r="BI140" s="195">
        <v>0</v>
      </c>
      <c r="BJ140" s="195">
        <v>0</v>
      </c>
      <c r="BK140" s="195">
        <v>0</v>
      </c>
      <c r="BL140" s="195">
        <v>0</v>
      </c>
      <c r="BM140" s="182">
        <v>1</v>
      </c>
      <c r="BN140" s="195">
        <v>0</v>
      </c>
      <c r="BO140" s="195">
        <v>0</v>
      </c>
      <c r="BP140" s="195">
        <v>0</v>
      </c>
      <c r="BQ140" s="195">
        <v>0</v>
      </c>
      <c r="BR140" s="195">
        <v>0</v>
      </c>
      <c r="BS140" s="195">
        <v>0</v>
      </c>
      <c r="BT140" s="195">
        <v>0</v>
      </c>
      <c r="BU140" s="114"/>
      <c r="BV140" s="114"/>
      <c r="BW140" s="114"/>
      <c r="BX140" s="114"/>
      <c r="BY140" s="114"/>
      <c r="BZ140" s="114"/>
      <c r="CA140" s="114"/>
      <c r="CB140" s="114"/>
      <c r="CC140" s="114"/>
      <c r="CD140" s="114"/>
      <c r="CE140" s="114"/>
      <c r="CF140" s="114"/>
    </row>
    <row r="141" spans="1:84" s="101" customFormat="1">
      <c r="A141" s="162" t="s">
        <v>426</v>
      </c>
      <c r="B141" s="160" t="s">
        <v>932</v>
      </c>
      <c r="C141" s="162" t="s">
        <v>790</v>
      </c>
      <c r="D141" s="162" t="s">
        <v>169</v>
      </c>
      <c r="E141" s="162" t="s">
        <v>791</v>
      </c>
      <c r="F141" s="189">
        <v>1</v>
      </c>
      <c r="G141" s="189" t="s">
        <v>1165</v>
      </c>
      <c r="H141" s="189" t="s">
        <v>1166</v>
      </c>
      <c r="I141" s="182">
        <v>2003</v>
      </c>
      <c r="J141" s="182">
        <v>1</v>
      </c>
      <c r="K141" s="182">
        <v>1</v>
      </c>
      <c r="L141" s="182">
        <v>1</v>
      </c>
      <c r="M141" s="182">
        <v>0</v>
      </c>
      <c r="N141" s="182">
        <v>1</v>
      </c>
      <c r="O141" s="182">
        <v>1</v>
      </c>
      <c r="P141" s="182">
        <v>0</v>
      </c>
      <c r="Q141" s="182">
        <v>0</v>
      </c>
      <c r="R141" s="182">
        <v>2</v>
      </c>
      <c r="S141" s="182">
        <v>0</v>
      </c>
      <c r="T141" s="182">
        <v>1</v>
      </c>
      <c r="U141" s="182">
        <v>0</v>
      </c>
      <c r="V141" s="182">
        <v>1</v>
      </c>
      <c r="W141" s="182">
        <v>1</v>
      </c>
      <c r="X141" s="182">
        <v>0</v>
      </c>
      <c r="Y141" s="182">
        <v>1</v>
      </c>
      <c r="Z141" s="182">
        <v>0</v>
      </c>
      <c r="AA141" s="190" t="s">
        <v>236</v>
      </c>
      <c r="AB141" s="190" t="s">
        <v>237</v>
      </c>
      <c r="AC141" s="190" t="s">
        <v>237</v>
      </c>
      <c r="AD141" s="190">
        <v>32.729199999999999</v>
      </c>
      <c r="AE141" s="195">
        <v>3257</v>
      </c>
      <c r="AF141" s="195">
        <v>23049</v>
      </c>
      <c r="AG141" s="195">
        <v>21387.629395157841</v>
      </c>
      <c r="AH141" s="196">
        <v>10671.206</v>
      </c>
      <c r="AI141" s="196">
        <v>14818.638999999999</v>
      </c>
      <c r="AJ141" s="190">
        <v>109</v>
      </c>
      <c r="AK141" s="194">
        <f>100*AF141/AH141</f>
        <v>215.99245671014128</v>
      </c>
      <c r="AL141" s="194">
        <f>100*AG141/AI141</f>
        <v>144.32924234916473</v>
      </c>
      <c r="AM141" s="194">
        <v>3257</v>
      </c>
      <c r="AN141" s="195">
        <v>23049</v>
      </c>
      <c r="AO141" s="195">
        <v>21387.629395157841</v>
      </c>
      <c r="AP141" s="195">
        <v>0</v>
      </c>
      <c r="AQ141" s="182">
        <v>0</v>
      </c>
      <c r="AR141" s="182">
        <v>1</v>
      </c>
      <c r="AS141" s="182">
        <v>1</v>
      </c>
      <c r="AT141" s="195">
        <v>0</v>
      </c>
      <c r="AU141" s="195">
        <v>3</v>
      </c>
      <c r="AV141" s="195">
        <v>0</v>
      </c>
      <c r="AW141" s="195">
        <v>0</v>
      </c>
      <c r="AX141" s="182">
        <v>1</v>
      </c>
      <c r="AY141" s="182">
        <v>1</v>
      </c>
      <c r="AZ141" s="195">
        <v>0</v>
      </c>
      <c r="BA141" s="182">
        <v>1</v>
      </c>
      <c r="BB141" s="195">
        <v>0</v>
      </c>
      <c r="BC141" s="182">
        <v>0</v>
      </c>
      <c r="BD141" s="195">
        <v>0</v>
      </c>
      <c r="BE141" s="195">
        <v>0</v>
      </c>
      <c r="BF141" s="182">
        <f>IF(BG141=1,1,IF(BH141=1,2,3))</f>
        <v>2</v>
      </c>
      <c r="BG141" s="195">
        <v>0</v>
      </c>
      <c r="BH141" s="195">
        <v>1</v>
      </c>
      <c r="BI141" s="195">
        <v>0</v>
      </c>
      <c r="BJ141" s="195">
        <v>0</v>
      </c>
      <c r="BK141" s="182">
        <v>1</v>
      </c>
      <c r="BL141" s="195">
        <v>0</v>
      </c>
      <c r="BM141" s="182">
        <v>1</v>
      </c>
      <c r="BN141" s="195">
        <v>0</v>
      </c>
      <c r="BO141" s="195">
        <v>0</v>
      </c>
      <c r="BP141" s="195">
        <v>0</v>
      </c>
      <c r="BQ141" s="195">
        <v>0</v>
      </c>
      <c r="BR141" s="195">
        <v>0</v>
      </c>
      <c r="BS141" s="195">
        <v>0</v>
      </c>
      <c r="BT141" s="195">
        <v>0</v>
      </c>
      <c r="BU141" s="114"/>
      <c r="BV141" s="114"/>
      <c r="BW141" s="114"/>
      <c r="BX141" s="114"/>
      <c r="BY141" s="114"/>
      <c r="BZ141" s="114"/>
      <c r="CA141" s="114"/>
      <c r="CB141" s="114"/>
      <c r="CC141" s="114"/>
      <c r="CD141" s="114"/>
      <c r="CE141" s="114"/>
      <c r="CF141" s="114"/>
    </row>
    <row r="142" spans="1:84" s="101" customFormat="1">
      <c r="A142" s="162" t="s">
        <v>156</v>
      </c>
      <c r="B142" s="160" t="s">
        <v>933</v>
      </c>
      <c r="C142" s="162" t="s">
        <v>787</v>
      </c>
      <c r="D142" s="162" t="s">
        <v>167</v>
      </c>
      <c r="E142" s="162" t="s">
        <v>796</v>
      </c>
      <c r="F142" s="189">
        <v>0</v>
      </c>
      <c r="G142" s="189"/>
      <c r="H142" s="189"/>
      <c r="I142" s="182"/>
      <c r="J142" s="182"/>
      <c r="K142" s="182" t="s">
        <v>1565</v>
      </c>
      <c r="L142" s="182"/>
      <c r="M142" s="182"/>
      <c r="N142" s="182"/>
      <c r="O142" s="182"/>
      <c r="P142" s="182"/>
      <c r="Q142" s="182"/>
      <c r="R142" s="182" t="s">
        <v>1565</v>
      </c>
      <c r="S142" s="182"/>
      <c r="T142" s="182"/>
      <c r="U142" s="182"/>
      <c r="V142" s="182"/>
      <c r="W142" s="182"/>
      <c r="X142" s="182"/>
      <c r="Y142" s="182"/>
      <c r="Z142" s="182"/>
      <c r="AA142" s="191"/>
      <c r="AB142" s="191"/>
      <c r="AC142" s="191"/>
      <c r="AD142" s="191"/>
      <c r="AE142" s="192"/>
      <c r="AF142" s="192"/>
      <c r="AG142" s="192"/>
      <c r="AH142" s="193">
        <v>562.58000000000004</v>
      </c>
      <c r="AI142" s="193">
        <v>698.33399999999995</v>
      </c>
      <c r="AJ142" s="191"/>
      <c r="AK142" s="194"/>
      <c r="AL142" s="192"/>
      <c r="AM142" s="192"/>
      <c r="AN142" s="192"/>
      <c r="AO142" s="192"/>
      <c r="AP142" s="192"/>
      <c r="AQ142" s="114"/>
      <c r="AR142" s="182" t="s">
        <v>1565</v>
      </c>
      <c r="AS142" s="114"/>
      <c r="AT142" s="114"/>
      <c r="AU142" s="195" t="s">
        <v>1565</v>
      </c>
      <c r="AV142" s="114"/>
      <c r="AW142" s="114"/>
      <c r="AX142" s="114"/>
      <c r="AY142" s="114"/>
      <c r="AZ142" s="114"/>
      <c r="BA142" s="114"/>
      <c r="BB142" s="114"/>
      <c r="BC142" s="114"/>
      <c r="BD142" s="114"/>
      <c r="BE142" s="114"/>
      <c r="BF142" s="182" t="s">
        <v>1565</v>
      </c>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row>
    <row r="143" spans="1:84" s="101" customFormat="1">
      <c r="A143" s="162" t="s">
        <v>157</v>
      </c>
      <c r="B143" s="160" t="s">
        <v>934</v>
      </c>
      <c r="C143" s="162" t="s">
        <v>795</v>
      </c>
      <c r="D143" s="162" t="s">
        <v>168</v>
      </c>
      <c r="E143" s="162" t="s">
        <v>825</v>
      </c>
      <c r="F143" s="189">
        <v>0</v>
      </c>
      <c r="G143" s="189"/>
      <c r="H143" s="189"/>
      <c r="I143" s="182"/>
      <c r="J143" s="182"/>
      <c r="K143" s="182" t="s">
        <v>1565</v>
      </c>
      <c r="L143" s="182"/>
      <c r="M143" s="182"/>
      <c r="N143" s="182"/>
      <c r="O143" s="182"/>
      <c r="P143" s="182"/>
      <c r="Q143" s="182"/>
      <c r="R143" s="182" t="s">
        <v>1565</v>
      </c>
      <c r="S143" s="182"/>
      <c r="T143" s="182"/>
      <c r="U143" s="182"/>
      <c r="V143" s="182"/>
      <c r="W143" s="182"/>
      <c r="X143" s="182"/>
      <c r="Y143" s="182"/>
      <c r="Z143" s="182"/>
      <c r="AA143" s="191"/>
      <c r="AB143" s="191"/>
      <c r="AC143" s="191"/>
      <c r="AD143" s="191"/>
      <c r="AE143" s="192"/>
      <c r="AF143" s="192"/>
      <c r="AG143" s="192"/>
      <c r="AH143" s="196">
        <v>3214.3980000000001</v>
      </c>
      <c r="AI143" s="196">
        <v>3832.13</v>
      </c>
      <c r="AJ143" s="191"/>
      <c r="AK143" s="194"/>
      <c r="AL143" s="192"/>
      <c r="AM143" s="192"/>
      <c r="AN143" s="192"/>
      <c r="AO143" s="192"/>
      <c r="AP143" s="192"/>
      <c r="AQ143" s="114"/>
      <c r="AR143" s="182" t="s">
        <v>1565</v>
      </c>
      <c r="AS143" s="114"/>
      <c r="AT143" s="114"/>
      <c r="AU143" s="195" t="s">
        <v>1565</v>
      </c>
      <c r="AV143" s="114"/>
      <c r="AW143" s="114"/>
      <c r="AX143" s="114"/>
      <c r="AY143" s="114"/>
      <c r="AZ143" s="114"/>
      <c r="BA143" s="114"/>
      <c r="BB143" s="114"/>
      <c r="BC143" s="114"/>
      <c r="BD143" s="114"/>
      <c r="BE143" s="114"/>
      <c r="BF143" s="182" t="s">
        <v>1565</v>
      </c>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row>
    <row r="144" spans="1:84" s="101" customFormat="1">
      <c r="A144" s="162" t="s">
        <v>177</v>
      </c>
      <c r="B144" s="160" t="s">
        <v>998</v>
      </c>
      <c r="C144" s="162" t="s">
        <v>801</v>
      </c>
      <c r="D144" s="162" t="s">
        <v>169</v>
      </c>
      <c r="E144" s="162"/>
      <c r="F144" s="189">
        <v>0</v>
      </c>
      <c r="G144" s="189"/>
      <c r="H144" s="189"/>
      <c r="I144" s="182"/>
      <c r="J144" s="182"/>
      <c r="K144" s="182" t="s">
        <v>1565</v>
      </c>
      <c r="L144" s="182"/>
      <c r="M144" s="182"/>
      <c r="N144" s="182"/>
      <c r="O144" s="182"/>
      <c r="P144" s="182"/>
      <c r="Q144" s="182"/>
      <c r="R144" s="182" t="s">
        <v>1565</v>
      </c>
      <c r="S144" s="182"/>
      <c r="T144" s="182"/>
      <c r="U144" s="182"/>
      <c r="V144" s="182"/>
      <c r="W144" s="182"/>
      <c r="X144" s="182"/>
      <c r="Y144" s="182"/>
      <c r="Z144" s="182"/>
      <c r="AA144" s="191"/>
      <c r="AB144" s="191"/>
      <c r="AC144" s="191"/>
      <c r="AD144" s="191"/>
      <c r="AE144" s="192"/>
      <c r="AF144" s="192"/>
      <c r="AG144" s="192"/>
      <c r="AH144" s="191"/>
      <c r="AI144" s="191"/>
      <c r="AJ144" s="191"/>
      <c r="AK144" s="194"/>
      <c r="AL144" s="192"/>
      <c r="AM144" s="192"/>
      <c r="AN144" s="192"/>
      <c r="AO144" s="192"/>
      <c r="AP144" s="192"/>
      <c r="AQ144" s="114"/>
      <c r="AR144" s="182" t="s">
        <v>1565</v>
      </c>
      <c r="AS144" s="114"/>
      <c r="AT144" s="114"/>
      <c r="AU144" s="195" t="s">
        <v>1565</v>
      </c>
      <c r="AV144" s="114"/>
      <c r="AW144" s="114"/>
      <c r="AX144" s="114"/>
      <c r="AY144" s="114"/>
      <c r="AZ144" s="114"/>
      <c r="BA144" s="114"/>
      <c r="BB144" s="114"/>
      <c r="BC144" s="114"/>
      <c r="BD144" s="114"/>
      <c r="BE144" s="114"/>
      <c r="BF144" s="182" t="s">
        <v>1565</v>
      </c>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row>
    <row r="145" spans="1:84" s="101" customFormat="1">
      <c r="A145" s="189" t="s">
        <v>999</v>
      </c>
      <c r="B145" s="160" t="s">
        <v>1000</v>
      </c>
      <c r="C145" s="189" t="s">
        <v>795</v>
      </c>
      <c r="D145" s="162" t="s">
        <v>167</v>
      </c>
      <c r="E145" s="189" t="s">
        <v>796</v>
      </c>
      <c r="F145" s="189">
        <v>0</v>
      </c>
      <c r="G145" s="189"/>
      <c r="H145" s="189"/>
      <c r="I145" s="182"/>
      <c r="J145" s="182"/>
      <c r="K145" s="182" t="s">
        <v>1565</v>
      </c>
      <c r="L145" s="182"/>
      <c r="M145" s="182"/>
      <c r="N145" s="182"/>
      <c r="O145" s="182"/>
      <c r="P145" s="182"/>
      <c r="Q145" s="182"/>
      <c r="R145" s="182" t="s">
        <v>1565</v>
      </c>
      <c r="S145" s="182"/>
      <c r="T145" s="182"/>
      <c r="U145" s="182"/>
      <c r="V145" s="182"/>
      <c r="W145" s="182"/>
      <c r="X145" s="182"/>
      <c r="Y145" s="182"/>
      <c r="Z145" s="182"/>
      <c r="AA145" s="191"/>
      <c r="AB145" s="191"/>
      <c r="AC145" s="191"/>
      <c r="AD145" s="191"/>
      <c r="AE145" s="192"/>
      <c r="AF145" s="192"/>
      <c r="AG145" s="192"/>
      <c r="AH145" s="196">
        <v>1227.4649999999999</v>
      </c>
      <c r="AI145" s="196">
        <v>1611.79</v>
      </c>
      <c r="AJ145" s="191"/>
      <c r="AK145" s="194"/>
      <c r="AL145" s="192"/>
      <c r="AM145" s="192"/>
      <c r="AN145" s="192"/>
      <c r="AO145" s="192"/>
      <c r="AP145" s="192"/>
      <c r="AQ145" s="114"/>
      <c r="AR145" s="182" t="s">
        <v>1565</v>
      </c>
      <c r="AS145" s="114"/>
      <c r="AT145" s="114"/>
      <c r="AU145" s="195" t="s">
        <v>1565</v>
      </c>
      <c r="AV145" s="114"/>
      <c r="AW145" s="114"/>
      <c r="AX145" s="114"/>
      <c r="AY145" s="114"/>
      <c r="AZ145" s="114"/>
      <c r="BA145" s="114"/>
      <c r="BB145" s="114"/>
      <c r="BC145" s="114"/>
      <c r="BD145" s="114"/>
      <c r="BE145" s="114"/>
      <c r="BF145" s="182" t="s">
        <v>1565</v>
      </c>
      <c r="BG145" s="114"/>
      <c r="BH145" s="114"/>
      <c r="BI145" s="114"/>
      <c r="BJ145" s="114"/>
      <c r="BK145" s="114"/>
      <c r="BL145" s="114"/>
      <c r="BM145" s="114"/>
      <c r="BN145" s="114"/>
      <c r="BO145" s="114"/>
      <c r="BP145" s="114"/>
      <c r="BQ145" s="114"/>
      <c r="BR145" s="114"/>
      <c r="BS145" s="114"/>
      <c r="BT145" s="114"/>
      <c r="BU145" s="114"/>
      <c r="BV145" s="114"/>
      <c r="BW145" s="114"/>
      <c r="BX145" s="114"/>
      <c r="BY145" s="114"/>
      <c r="BZ145" s="114"/>
      <c r="CA145" s="114"/>
      <c r="CB145" s="114"/>
      <c r="CC145" s="114"/>
      <c r="CD145" s="114"/>
      <c r="CE145" s="114"/>
      <c r="CF145" s="114"/>
    </row>
    <row r="146" spans="1:84" s="101" customFormat="1">
      <c r="A146" s="162" t="s">
        <v>158</v>
      </c>
      <c r="B146" s="160" t="s">
        <v>935</v>
      </c>
      <c r="C146" s="162" t="s">
        <v>801</v>
      </c>
      <c r="D146" s="162" t="s">
        <v>170</v>
      </c>
      <c r="E146" s="162"/>
      <c r="F146" s="189">
        <v>0</v>
      </c>
      <c r="G146" s="189"/>
      <c r="H146" s="189"/>
      <c r="I146" s="182"/>
      <c r="J146" s="182"/>
      <c r="K146" s="182" t="s">
        <v>1565</v>
      </c>
      <c r="L146" s="182"/>
      <c r="M146" s="182"/>
      <c r="N146" s="182"/>
      <c r="O146" s="182"/>
      <c r="P146" s="182"/>
      <c r="Q146" s="182"/>
      <c r="R146" s="182" t="s">
        <v>1565</v>
      </c>
      <c r="S146" s="182"/>
      <c r="T146" s="182"/>
      <c r="U146" s="182"/>
      <c r="V146" s="182"/>
      <c r="W146" s="182"/>
      <c r="X146" s="182"/>
      <c r="Y146" s="182"/>
      <c r="Z146" s="182"/>
      <c r="AA146" s="191"/>
      <c r="AB146" s="191"/>
      <c r="AC146" s="191"/>
      <c r="AD146" s="191"/>
      <c r="AE146" s="192"/>
      <c r="AF146" s="192"/>
      <c r="AG146" s="192"/>
      <c r="AH146" s="196">
        <v>19112.695</v>
      </c>
      <c r="AI146" s="196">
        <v>24847.162</v>
      </c>
      <c r="AJ146" s="191"/>
      <c r="AK146" s="194"/>
      <c r="AL146" s="192"/>
      <c r="AM146" s="192"/>
      <c r="AN146" s="192"/>
      <c r="AO146" s="192"/>
      <c r="AP146" s="192"/>
      <c r="AQ146" s="114"/>
      <c r="AR146" s="182" t="s">
        <v>1565</v>
      </c>
      <c r="AS146" s="114"/>
      <c r="AT146" s="114"/>
      <c r="AU146" s="195" t="s">
        <v>1565</v>
      </c>
      <c r="AV146" s="114"/>
      <c r="AW146" s="114"/>
      <c r="AX146" s="114"/>
      <c r="AY146" s="114"/>
      <c r="AZ146" s="114"/>
      <c r="BA146" s="114"/>
      <c r="BB146" s="114"/>
      <c r="BC146" s="114"/>
      <c r="BD146" s="114"/>
      <c r="BE146" s="114"/>
      <c r="BF146" s="182" t="s">
        <v>1565</v>
      </c>
      <c r="BG146" s="114"/>
      <c r="BH146" s="114"/>
      <c r="BI146" s="114"/>
      <c r="BJ146" s="114"/>
      <c r="BK146" s="114"/>
      <c r="BL146" s="114"/>
      <c r="BM146" s="114"/>
      <c r="BN146" s="114"/>
      <c r="BO146" s="114"/>
      <c r="BP146" s="114"/>
      <c r="BQ146" s="114"/>
      <c r="BR146" s="114"/>
      <c r="BS146" s="114"/>
      <c r="BT146" s="114"/>
      <c r="BU146" s="114"/>
      <c r="BV146" s="114"/>
      <c r="BW146" s="114"/>
      <c r="BX146" s="114"/>
      <c r="BY146" s="114"/>
      <c r="BZ146" s="114"/>
      <c r="CA146" s="114"/>
      <c r="CB146" s="114"/>
      <c r="CC146" s="114"/>
      <c r="CD146" s="114"/>
      <c r="CE146" s="114"/>
      <c r="CF146" s="114"/>
    </row>
    <row r="147" spans="1:84" s="101" customFormat="1">
      <c r="A147" s="162" t="s">
        <v>159</v>
      </c>
      <c r="B147" s="160" t="s">
        <v>936</v>
      </c>
      <c r="C147" s="162" t="s">
        <v>795</v>
      </c>
      <c r="D147" s="162" t="s">
        <v>167</v>
      </c>
      <c r="E147" s="162" t="s">
        <v>796</v>
      </c>
      <c r="F147" s="189">
        <v>0</v>
      </c>
      <c r="G147" s="189"/>
      <c r="H147" s="189"/>
      <c r="I147" s="182"/>
      <c r="J147" s="182"/>
      <c r="K147" s="182" t="s">
        <v>1565</v>
      </c>
      <c r="L147" s="182"/>
      <c r="M147" s="182"/>
      <c r="N147" s="182"/>
      <c r="O147" s="182"/>
      <c r="P147" s="182"/>
      <c r="Q147" s="182"/>
      <c r="R147" s="182" t="s">
        <v>1565</v>
      </c>
      <c r="S147" s="182"/>
      <c r="T147" s="182"/>
      <c r="U147" s="182"/>
      <c r="V147" s="182"/>
      <c r="W147" s="182"/>
      <c r="X147" s="182"/>
      <c r="Y147" s="182"/>
      <c r="Z147" s="182"/>
      <c r="AA147" s="191"/>
      <c r="AB147" s="191"/>
      <c r="AC147" s="191"/>
      <c r="AD147" s="191"/>
      <c r="AE147" s="192"/>
      <c r="AF147" s="192"/>
      <c r="AG147" s="192"/>
      <c r="AH147" s="196">
        <v>1000.455</v>
      </c>
      <c r="AI147" s="196">
        <v>1072.8889999999999</v>
      </c>
      <c r="AJ147" s="191"/>
      <c r="AK147" s="194"/>
      <c r="AL147" s="192"/>
      <c r="AM147" s="192"/>
      <c r="AN147" s="192"/>
      <c r="AO147" s="192"/>
      <c r="AP147" s="192"/>
      <c r="AQ147" s="114"/>
      <c r="AR147" s="182" t="s">
        <v>1565</v>
      </c>
      <c r="AS147" s="114"/>
      <c r="AT147" s="114"/>
      <c r="AU147" s="195" t="s">
        <v>1565</v>
      </c>
      <c r="AV147" s="114"/>
      <c r="AW147" s="114"/>
      <c r="AX147" s="114"/>
      <c r="AY147" s="114"/>
      <c r="AZ147" s="114"/>
      <c r="BA147" s="114"/>
      <c r="BB147" s="114"/>
      <c r="BC147" s="114"/>
      <c r="BD147" s="114"/>
      <c r="BE147" s="114"/>
      <c r="BF147" s="182" t="s">
        <v>1565</v>
      </c>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row>
    <row r="148" spans="1:84" s="101" customFormat="1">
      <c r="A148" s="162" t="s">
        <v>351</v>
      </c>
      <c r="B148" s="160" t="s">
        <v>937</v>
      </c>
      <c r="C148" s="162" t="s">
        <v>790</v>
      </c>
      <c r="D148" s="162" t="s">
        <v>169</v>
      </c>
      <c r="E148" s="162" t="s">
        <v>791</v>
      </c>
      <c r="F148" s="189">
        <v>1</v>
      </c>
      <c r="G148" s="189" t="s">
        <v>1167</v>
      </c>
      <c r="H148" s="189" t="s">
        <v>1168</v>
      </c>
      <c r="I148" s="182">
        <v>1989</v>
      </c>
      <c r="J148" s="182">
        <v>1</v>
      </c>
      <c r="K148" s="182">
        <v>1</v>
      </c>
      <c r="L148" s="182">
        <v>1</v>
      </c>
      <c r="M148" s="182">
        <v>0</v>
      </c>
      <c r="N148" s="182">
        <v>1</v>
      </c>
      <c r="O148" s="182">
        <v>1</v>
      </c>
      <c r="P148" s="182">
        <v>0</v>
      </c>
      <c r="Q148" s="182">
        <v>0</v>
      </c>
      <c r="R148" s="182">
        <v>2</v>
      </c>
      <c r="S148" s="182">
        <v>0</v>
      </c>
      <c r="T148" s="182">
        <v>1</v>
      </c>
      <c r="U148" s="182">
        <v>0</v>
      </c>
      <c r="V148" s="182">
        <v>1</v>
      </c>
      <c r="W148" s="182">
        <v>1</v>
      </c>
      <c r="X148" s="182">
        <v>0</v>
      </c>
      <c r="Y148" s="182">
        <v>1</v>
      </c>
      <c r="Z148" s="182">
        <v>1</v>
      </c>
      <c r="AA148" s="190" t="s">
        <v>1253</v>
      </c>
      <c r="AB148" s="190" t="s">
        <v>1254</v>
      </c>
      <c r="AC148" s="190" t="s">
        <v>1254</v>
      </c>
      <c r="AD148" s="190">
        <v>0.72553145178843503</v>
      </c>
      <c r="AE148" s="195">
        <v>3409</v>
      </c>
      <c r="AF148" s="195">
        <v>66667</v>
      </c>
      <c r="AG148" s="195">
        <v>68915</v>
      </c>
      <c r="AH148" s="196">
        <v>5030.1019999999999</v>
      </c>
      <c r="AI148" s="196">
        <v>5906.9530000000004</v>
      </c>
      <c r="AJ148" s="190">
        <v>130</v>
      </c>
      <c r="AK148" s="194">
        <f>100*AF148/AH148</f>
        <v>1325.3607978526081</v>
      </c>
      <c r="AL148" s="194">
        <f>100*AG148/AI148</f>
        <v>1166.6759495123797</v>
      </c>
      <c r="AM148" s="194">
        <v>3409</v>
      </c>
      <c r="AN148" s="195">
        <v>66667</v>
      </c>
      <c r="AO148" s="195">
        <v>68915</v>
      </c>
      <c r="AP148" s="195">
        <v>0</v>
      </c>
      <c r="AQ148" s="182">
        <v>0</v>
      </c>
      <c r="AR148" s="182">
        <v>1</v>
      </c>
      <c r="AS148" s="182">
        <v>1</v>
      </c>
      <c r="AT148" s="195">
        <v>0</v>
      </c>
      <c r="AU148" s="195">
        <v>2</v>
      </c>
      <c r="AV148" s="195">
        <v>0</v>
      </c>
      <c r="AW148" s="182">
        <v>1</v>
      </c>
      <c r="AX148" s="182">
        <v>0</v>
      </c>
      <c r="AY148" s="182">
        <v>1</v>
      </c>
      <c r="AZ148" s="195">
        <v>0</v>
      </c>
      <c r="BA148" s="182">
        <v>1</v>
      </c>
      <c r="BB148" s="195">
        <v>0</v>
      </c>
      <c r="BC148" s="182">
        <v>0</v>
      </c>
      <c r="BD148" s="195">
        <v>0</v>
      </c>
      <c r="BE148" s="195">
        <v>0</v>
      </c>
      <c r="BF148" s="182">
        <f>IF(BG148=1,1,IF(BH148=1,2,3))</f>
        <v>2</v>
      </c>
      <c r="BG148" s="195">
        <v>0</v>
      </c>
      <c r="BH148" s="195">
        <v>1</v>
      </c>
      <c r="BI148" s="195">
        <v>0</v>
      </c>
      <c r="BJ148" s="195">
        <v>0</v>
      </c>
      <c r="BK148" s="195">
        <v>0</v>
      </c>
      <c r="BL148" s="195">
        <v>0</v>
      </c>
      <c r="BM148" s="182">
        <v>1</v>
      </c>
      <c r="BN148" s="195">
        <v>0</v>
      </c>
      <c r="BO148" s="195">
        <v>0</v>
      </c>
      <c r="BP148" s="195">
        <v>0</v>
      </c>
      <c r="BQ148" s="195">
        <v>0</v>
      </c>
      <c r="BR148" s="195">
        <v>0</v>
      </c>
      <c r="BS148" s="195">
        <v>0</v>
      </c>
      <c r="BT148" s="195">
        <v>0</v>
      </c>
      <c r="BU148" s="114"/>
      <c r="BV148" s="114"/>
      <c r="BW148" s="114"/>
      <c r="BX148" s="114"/>
      <c r="BY148" s="114"/>
      <c r="BZ148" s="114"/>
      <c r="CA148" s="114"/>
      <c r="CB148" s="114"/>
      <c r="CC148" s="114"/>
      <c r="CD148" s="114"/>
      <c r="CE148" s="114"/>
      <c r="CF148" s="114"/>
    </row>
    <row r="149" spans="1:84" s="101" customFormat="1">
      <c r="A149" s="162" t="s">
        <v>122</v>
      </c>
      <c r="B149" s="160" t="s">
        <v>938</v>
      </c>
      <c r="C149" s="162" t="s">
        <v>790</v>
      </c>
      <c r="D149" s="162" t="s">
        <v>167</v>
      </c>
      <c r="E149" s="162" t="s">
        <v>796</v>
      </c>
      <c r="F149" s="189">
        <v>0</v>
      </c>
      <c r="G149" s="189"/>
      <c r="H149" s="189"/>
      <c r="I149" s="182"/>
      <c r="J149" s="182"/>
      <c r="K149" s="182" t="s">
        <v>1565</v>
      </c>
      <c r="L149" s="182"/>
      <c r="M149" s="182"/>
      <c r="N149" s="182"/>
      <c r="O149" s="182"/>
      <c r="P149" s="182"/>
      <c r="Q149" s="182"/>
      <c r="R149" s="182" t="s">
        <v>1565</v>
      </c>
      <c r="S149" s="182"/>
      <c r="T149" s="182"/>
      <c r="U149" s="182"/>
      <c r="V149" s="182"/>
      <c r="W149" s="182"/>
      <c r="X149" s="182"/>
      <c r="Y149" s="182"/>
      <c r="Z149" s="182"/>
      <c r="AA149" s="191"/>
      <c r="AB149" s="191"/>
      <c r="AC149" s="191"/>
      <c r="AD149" s="191"/>
      <c r="AE149" s="192"/>
      <c r="AF149" s="192"/>
      <c r="AG149" s="192"/>
      <c r="AH149" s="196">
        <v>10805.099</v>
      </c>
      <c r="AI149" s="196">
        <v>15046.313</v>
      </c>
      <c r="AJ149" s="191"/>
      <c r="AK149" s="194"/>
      <c r="AL149" s="192"/>
      <c r="AM149" s="192"/>
      <c r="AN149" s="192"/>
      <c r="AO149" s="192"/>
      <c r="AP149" s="192"/>
      <c r="AQ149" s="114"/>
      <c r="AR149" s="182" t="s">
        <v>1565</v>
      </c>
      <c r="AS149" s="114"/>
      <c r="AT149" s="114"/>
      <c r="AU149" s="195" t="s">
        <v>1565</v>
      </c>
      <c r="AV149" s="114"/>
      <c r="AW149" s="114"/>
      <c r="AX149" s="114"/>
      <c r="AY149" s="114"/>
      <c r="AZ149" s="114"/>
      <c r="BA149" s="114"/>
      <c r="BB149" s="114"/>
      <c r="BC149" s="114"/>
      <c r="BD149" s="114"/>
      <c r="BE149" s="114"/>
      <c r="BF149" s="182" t="s">
        <v>1565</v>
      </c>
      <c r="BG149" s="114"/>
      <c r="BH149" s="114"/>
      <c r="BI149" s="114"/>
      <c r="BJ149" s="114"/>
      <c r="BK149" s="114"/>
      <c r="BL149" s="114"/>
      <c r="BM149" s="114"/>
      <c r="BN149" s="114"/>
      <c r="BO149" s="114"/>
      <c r="BP149" s="114"/>
      <c r="BQ149" s="114"/>
      <c r="BR149" s="114"/>
      <c r="BS149" s="114"/>
      <c r="BT149" s="114"/>
      <c r="BU149" s="114"/>
      <c r="BV149" s="114"/>
      <c r="BW149" s="114"/>
      <c r="BX149" s="114"/>
      <c r="BY149" s="114"/>
      <c r="BZ149" s="114"/>
      <c r="CA149" s="114"/>
      <c r="CB149" s="114"/>
      <c r="CC149" s="114"/>
      <c r="CD149" s="114"/>
      <c r="CE149" s="114"/>
      <c r="CF149" s="114"/>
    </row>
    <row r="150" spans="1:84" s="101" customFormat="1">
      <c r="A150" s="162" t="s">
        <v>123</v>
      </c>
      <c r="B150" s="160" t="s">
        <v>939</v>
      </c>
      <c r="C150" s="162" t="s">
        <v>787</v>
      </c>
      <c r="D150" s="162" t="s">
        <v>167</v>
      </c>
      <c r="E150" s="162" t="s">
        <v>796</v>
      </c>
      <c r="F150" s="189">
        <v>0</v>
      </c>
      <c r="G150" s="189"/>
      <c r="H150" s="189"/>
      <c r="I150" s="182"/>
      <c r="J150" s="182"/>
      <c r="K150" s="182" t="s">
        <v>1565</v>
      </c>
      <c r="L150" s="182"/>
      <c r="M150" s="182"/>
      <c r="N150" s="182"/>
      <c r="O150" s="182"/>
      <c r="P150" s="182"/>
      <c r="Q150" s="182"/>
      <c r="R150" s="182" t="s">
        <v>1565</v>
      </c>
      <c r="S150" s="182"/>
      <c r="T150" s="182"/>
      <c r="U150" s="182"/>
      <c r="V150" s="182"/>
      <c r="W150" s="182"/>
      <c r="X150" s="182"/>
      <c r="Y150" s="182"/>
      <c r="Z150" s="182"/>
      <c r="AA150" s="191"/>
      <c r="AB150" s="191"/>
      <c r="AC150" s="191"/>
      <c r="AD150" s="191"/>
      <c r="AE150" s="192"/>
      <c r="AF150" s="192"/>
      <c r="AG150" s="192"/>
      <c r="AH150" s="193">
        <v>448.22199999999998</v>
      </c>
      <c r="AI150" s="193">
        <v>784.37</v>
      </c>
      <c r="AJ150" s="191"/>
      <c r="AK150" s="194"/>
      <c r="AL150" s="192"/>
      <c r="AM150" s="192"/>
      <c r="AN150" s="192"/>
      <c r="AO150" s="192"/>
      <c r="AP150" s="192"/>
      <c r="AQ150" s="114"/>
      <c r="AR150" s="182" t="s">
        <v>1565</v>
      </c>
      <c r="AS150" s="114"/>
      <c r="AT150" s="114"/>
      <c r="AU150" s="195" t="s">
        <v>1565</v>
      </c>
      <c r="AV150" s="114"/>
      <c r="AW150" s="114"/>
      <c r="AX150" s="114"/>
      <c r="AY150" s="114"/>
      <c r="AZ150" s="114"/>
      <c r="BA150" s="114"/>
      <c r="BB150" s="114"/>
      <c r="BC150" s="114"/>
      <c r="BD150" s="114"/>
      <c r="BE150" s="114"/>
      <c r="BF150" s="182" t="s">
        <v>1565</v>
      </c>
      <c r="BG150" s="114"/>
      <c r="BH150" s="114"/>
      <c r="BI150" s="114"/>
      <c r="BJ150" s="114"/>
      <c r="BK150" s="114"/>
      <c r="BL150" s="114"/>
      <c r="BM150" s="114"/>
      <c r="BN150" s="114"/>
      <c r="BO150" s="114"/>
      <c r="BP150" s="114"/>
      <c r="BQ150" s="114"/>
      <c r="BR150" s="114"/>
      <c r="BS150" s="114"/>
      <c r="BT150" s="114"/>
      <c r="BU150" s="114"/>
      <c r="BV150" s="114"/>
      <c r="BW150" s="114"/>
      <c r="BX150" s="114"/>
      <c r="BY150" s="114"/>
      <c r="BZ150" s="114"/>
      <c r="CA150" s="114"/>
      <c r="CB150" s="114"/>
      <c r="CC150" s="114"/>
      <c r="CD150" s="114"/>
      <c r="CE150" s="114"/>
      <c r="CF150" s="114"/>
    </row>
    <row r="151" spans="1:84" s="101" customFormat="1">
      <c r="A151" s="162" t="s">
        <v>91</v>
      </c>
      <c r="B151" s="160" t="s">
        <v>940</v>
      </c>
      <c r="C151" s="162" t="s">
        <v>801</v>
      </c>
      <c r="D151" s="162" t="s">
        <v>168</v>
      </c>
      <c r="E151" s="162"/>
      <c r="F151" s="189">
        <v>1</v>
      </c>
      <c r="G151" s="189" t="s">
        <v>1169</v>
      </c>
      <c r="H151" s="189" t="s">
        <v>1170</v>
      </c>
      <c r="I151" s="182">
        <v>2006</v>
      </c>
      <c r="J151" s="182">
        <v>1</v>
      </c>
      <c r="K151" s="182">
        <v>1</v>
      </c>
      <c r="L151" s="182">
        <v>1</v>
      </c>
      <c r="M151" s="182">
        <v>0</v>
      </c>
      <c r="N151" s="182">
        <v>1</v>
      </c>
      <c r="O151" s="182">
        <v>1</v>
      </c>
      <c r="P151" s="182">
        <v>0</v>
      </c>
      <c r="Q151" s="182">
        <v>0</v>
      </c>
      <c r="R151" s="182">
        <v>1</v>
      </c>
      <c r="S151" s="182">
        <v>1</v>
      </c>
      <c r="T151" s="182">
        <v>0</v>
      </c>
      <c r="U151" s="182">
        <v>0</v>
      </c>
      <c r="V151" s="182">
        <v>1</v>
      </c>
      <c r="W151" s="182">
        <v>1</v>
      </c>
      <c r="X151" s="182">
        <v>1</v>
      </c>
      <c r="Y151" s="182">
        <v>0</v>
      </c>
      <c r="Z151" s="182">
        <v>0</v>
      </c>
      <c r="AA151" s="190" t="s">
        <v>546</v>
      </c>
      <c r="AB151" s="190" t="s">
        <v>1256</v>
      </c>
      <c r="AC151" s="190" t="s">
        <v>1255</v>
      </c>
      <c r="AD151" s="190">
        <v>1.2693000000000001</v>
      </c>
      <c r="AE151" s="195" t="s">
        <v>546</v>
      </c>
      <c r="AF151" s="195">
        <v>14706</v>
      </c>
      <c r="AG151" s="195">
        <v>39391.79075080753</v>
      </c>
      <c r="AH151" s="196">
        <v>45953.534</v>
      </c>
      <c r="AI151" s="196">
        <v>54775.527000000002</v>
      </c>
      <c r="AJ151" s="190" t="s">
        <v>546</v>
      </c>
      <c r="AK151" s="194">
        <f t="shared" ref="AK151:AL153" si="16">100*AF151/AH151</f>
        <v>32.001891301765824</v>
      </c>
      <c r="AL151" s="194">
        <f t="shared" si="16"/>
        <v>71.914946159819749</v>
      </c>
      <c r="AM151" s="194" t="s">
        <v>546</v>
      </c>
      <c r="AN151" s="195" t="s">
        <v>271</v>
      </c>
      <c r="AO151" s="195">
        <v>39391.79075080753</v>
      </c>
      <c r="AP151" s="195" t="s">
        <v>546</v>
      </c>
      <c r="AQ151" s="182">
        <v>0</v>
      </c>
      <c r="AR151" s="182">
        <v>1</v>
      </c>
      <c r="AS151" s="182">
        <v>1</v>
      </c>
      <c r="AT151" s="195">
        <v>0</v>
      </c>
      <c r="AU151" s="195">
        <v>2</v>
      </c>
      <c r="AV151" s="195">
        <v>0</v>
      </c>
      <c r="AW151" s="182">
        <v>1</v>
      </c>
      <c r="AX151" s="182">
        <v>0</v>
      </c>
      <c r="AY151" s="182">
        <v>0</v>
      </c>
      <c r="AZ151" s="182">
        <v>1</v>
      </c>
      <c r="BA151" s="182">
        <v>1</v>
      </c>
      <c r="BB151" s="195">
        <v>0</v>
      </c>
      <c r="BC151" s="182">
        <v>0</v>
      </c>
      <c r="BD151" s="195">
        <v>0</v>
      </c>
      <c r="BE151" s="195">
        <v>0</v>
      </c>
      <c r="BF151" s="182">
        <f>IF(BG151=1,1,IF(BH151=1,2,3))</f>
        <v>2</v>
      </c>
      <c r="BG151" s="195">
        <v>0</v>
      </c>
      <c r="BH151" s="182">
        <v>1</v>
      </c>
      <c r="BI151" s="195">
        <v>0</v>
      </c>
      <c r="BJ151" s="195">
        <v>0</v>
      </c>
      <c r="BK151" s="195">
        <v>0</v>
      </c>
      <c r="BL151" s="195">
        <v>0</v>
      </c>
      <c r="BM151" s="195">
        <v>0</v>
      </c>
      <c r="BN151" s="182">
        <v>1</v>
      </c>
      <c r="BO151" s="195">
        <v>0</v>
      </c>
      <c r="BP151" s="195">
        <v>0</v>
      </c>
      <c r="BQ151" s="182">
        <v>1</v>
      </c>
      <c r="BR151" s="195">
        <v>0</v>
      </c>
      <c r="BS151" s="195">
        <v>0</v>
      </c>
      <c r="BT151" s="195">
        <v>0</v>
      </c>
      <c r="BU151" s="114"/>
      <c r="BV151" s="114"/>
      <c r="BW151" s="114"/>
      <c r="BX151" s="114"/>
      <c r="BY151" s="114"/>
      <c r="BZ151" s="114"/>
      <c r="CA151" s="114"/>
      <c r="CB151" s="114"/>
      <c r="CC151" s="114"/>
      <c r="CD151" s="114"/>
      <c r="CE151" s="114"/>
      <c r="CF151" s="114"/>
    </row>
    <row r="152" spans="1:84" s="101" customFormat="1">
      <c r="A152" s="162" t="s">
        <v>64</v>
      </c>
      <c r="B152" s="160" t="s">
        <v>941</v>
      </c>
      <c r="C152" s="162" t="s">
        <v>801</v>
      </c>
      <c r="D152" s="162" t="s">
        <v>169</v>
      </c>
      <c r="E152" s="162"/>
      <c r="F152" s="189">
        <v>1</v>
      </c>
      <c r="G152" s="189" t="s">
        <v>1171</v>
      </c>
      <c r="H152" s="189" t="s">
        <v>1172</v>
      </c>
      <c r="I152" s="182">
        <v>1996</v>
      </c>
      <c r="J152" s="182">
        <v>1</v>
      </c>
      <c r="K152" s="182">
        <v>1</v>
      </c>
      <c r="L152" s="182">
        <v>1</v>
      </c>
      <c r="M152" s="182">
        <v>0</v>
      </c>
      <c r="N152" s="182">
        <v>3</v>
      </c>
      <c r="O152" s="182">
        <v>0</v>
      </c>
      <c r="P152" s="182">
        <v>0</v>
      </c>
      <c r="Q152" s="182">
        <v>1</v>
      </c>
      <c r="R152" s="182">
        <v>1</v>
      </c>
      <c r="S152" s="182">
        <v>1</v>
      </c>
      <c r="T152" s="182">
        <v>0</v>
      </c>
      <c r="U152" s="182">
        <v>0</v>
      </c>
      <c r="V152" s="182">
        <v>1</v>
      </c>
      <c r="W152" s="182">
        <v>1</v>
      </c>
      <c r="X152" s="182">
        <v>1</v>
      </c>
      <c r="Y152" s="182">
        <v>1</v>
      </c>
      <c r="Z152" s="182">
        <v>0</v>
      </c>
      <c r="AA152" s="190" t="s">
        <v>1252</v>
      </c>
      <c r="AB152" s="190" t="s">
        <v>1245</v>
      </c>
      <c r="AC152" s="190" t="s">
        <v>1245</v>
      </c>
      <c r="AD152" s="190">
        <v>0.72553145178843503</v>
      </c>
      <c r="AE152" s="195">
        <v>22727</v>
      </c>
      <c r="AF152" s="195">
        <v>133333</v>
      </c>
      <c r="AG152" s="195">
        <v>137830</v>
      </c>
      <c r="AH152" s="196">
        <v>16127.326999999999</v>
      </c>
      <c r="AI152" s="196">
        <v>17706.196</v>
      </c>
      <c r="AJ152" s="190">
        <v>267</v>
      </c>
      <c r="AK152" s="194">
        <f t="shared" si="16"/>
        <v>826.75200918292296</v>
      </c>
      <c r="AL152" s="194">
        <f t="shared" si="16"/>
        <v>778.42807116785559</v>
      </c>
      <c r="AM152" s="194">
        <v>22727</v>
      </c>
      <c r="AN152" s="195" t="s">
        <v>271</v>
      </c>
      <c r="AO152" s="195">
        <v>137830</v>
      </c>
      <c r="AP152" s="195">
        <v>1</v>
      </c>
      <c r="AQ152" s="182">
        <v>0</v>
      </c>
      <c r="AR152" s="182">
        <v>1</v>
      </c>
      <c r="AS152" s="182">
        <v>1</v>
      </c>
      <c r="AT152" s="195">
        <v>0</v>
      </c>
      <c r="AU152" s="195">
        <v>2</v>
      </c>
      <c r="AV152" s="195">
        <v>0</v>
      </c>
      <c r="AW152" s="182">
        <v>1</v>
      </c>
      <c r="AX152" s="182">
        <v>0</v>
      </c>
      <c r="AY152" s="182">
        <v>1</v>
      </c>
      <c r="AZ152" s="182">
        <v>0</v>
      </c>
      <c r="BA152" s="182">
        <v>0</v>
      </c>
      <c r="BB152" s="182">
        <v>1</v>
      </c>
      <c r="BC152" s="182">
        <v>0</v>
      </c>
      <c r="BD152" s="195">
        <v>0</v>
      </c>
      <c r="BE152" s="195">
        <v>0</v>
      </c>
      <c r="BF152" s="182">
        <f>IF(BG152=1,1,IF(BH152=1,2,3))</f>
        <v>2</v>
      </c>
      <c r="BG152" s="195">
        <v>0</v>
      </c>
      <c r="BH152" s="182">
        <v>1</v>
      </c>
      <c r="BI152" s="195">
        <v>0</v>
      </c>
      <c r="BJ152" s="195">
        <v>0</v>
      </c>
      <c r="BK152" s="195">
        <v>0</v>
      </c>
      <c r="BL152" s="195">
        <v>0</v>
      </c>
      <c r="BM152" s="182">
        <v>1</v>
      </c>
      <c r="BN152" s="182">
        <v>1</v>
      </c>
      <c r="BO152" s="182">
        <v>1</v>
      </c>
      <c r="BP152" s="195">
        <v>0</v>
      </c>
      <c r="BQ152" s="182">
        <v>1</v>
      </c>
      <c r="BR152" s="195">
        <v>0</v>
      </c>
      <c r="BS152" s="195">
        <v>0</v>
      </c>
      <c r="BT152" s="195">
        <v>0</v>
      </c>
      <c r="BU152" s="114"/>
      <c r="BV152" s="114"/>
      <c r="BW152" s="114"/>
      <c r="BX152" s="114"/>
      <c r="BY152" s="114"/>
      <c r="BZ152" s="114"/>
      <c r="CA152" s="114"/>
      <c r="CB152" s="114"/>
      <c r="CC152" s="114"/>
      <c r="CD152" s="114"/>
      <c r="CE152" s="114"/>
      <c r="CF152" s="114"/>
    </row>
    <row r="153" spans="1:84" s="101" customFormat="1">
      <c r="A153" s="162" t="s">
        <v>65</v>
      </c>
      <c r="B153" s="160" t="s">
        <v>942</v>
      </c>
      <c r="C153" s="162" t="s">
        <v>801</v>
      </c>
      <c r="D153" s="162" t="s">
        <v>169</v>
      </c>
      <c r="E153" s="162"/>
      <c r="F153" s="189">
        <v>1</v>
      </c>
      <c r="G153" s="189" t="s">
        <v>1173</v>
      </c>
      <c r="H153" s="189" t="s">
        <v>1174</v>
      </c>
      <c r="I153" s="182">
        <v>2001</v>
      </c>
      <c r="J153" s="182">
        <v>1</v>
      </c>
      <c r="K153" s="182">
        <v>2</v>
      </c>
      <c r="L153" s="182">
        <v>0</v>
      </c>
      <c r="M153" s="182">
        <v>1</v>
      </c>
      <c r="N153" s="182">
        <v>2</v>
      </c>
      <c r="O153" s="182">
        <v>0</v>
      </c>
      <c r="P153" s="182">
        <v>1</v>
      </c>
      <c r="Q153" s="182">
        <v>0</v>
      </c>
      <c r="R153" s="182">
        <v>1</v>
      </c>
      <c r="S153" s="182">
        <v>1</v>
      </c>
      <c r="T153" s="182">
        <v>0</v>
      </c>
      <c r="U153" s="182">
        <v>0</v>
      </c>
      <c r="V153" s="182">
        <v>1</v>
      </c>
      <c r="W153" s="182">
        <v>1</v>
      </c>
      <c r="X153" s="182">
        <v>1</v>
      </c>
      <c r="Y153" s="182">
        <v>1</v>
      </c>
      <c r="Z153" s="182">
        <v>0</v>
      </c>
      <c r="AA153" s="190" t="s">
        <v>1251</v>
      </c>
      <c r="AB153" s="190" t="s">
        <v>1245</v>
      </c>
      <c r="AC153" s="190" t="s">
        <v>1245</v>
      </c>
      <c r="AD153" s="190">
        <v>0.72553145178843503</v>
      </c>
      <c r="AE153" s="195">
        <v>21023</v>
      </c>
      <c r="AF153" s="195">
        <v>133333</v>
      </c>
      <c r="AG153" s="195">
        <v>137830</v>
      </c>
      <c r="AH153" s="196">
        <v>23001.883000000002</v>
      </c>
      <c r="AI153" s="196">
        <v>22756.016</v>
      </c>
      <c r="AJ153" s="190">
        <v>144</v>
      </c>
      <c r="AK153" s="194">
        <f t="shared" si="16"/>
        <v>579.66123903856044</v>
      </c>
      <c r="AL153" s="194">
        <f t="shared" si="16"/>
        <v>605.68598651011666</v>
      </c>
      <c r="AM153" s="194">
        <v>21023</v>
      </c>
      <c r="AN153" s="195">
        <v>133333</v>
      </c>
      <c r="AO153" s="195">
        <v>137830</v>
      </c>
      <c r="AP153" s="195">
        <v>0</v>
      </c>
      <c r="AQ153" s="182">
        <v>0</v>
      </c>
      <c r="AR153" s="182">
        <v>2</v>
      </c>
      <c r="AS153" s="195">
        <v>0</v>
      </c>
      <c r="AT153" s="182">
        <v>1</v>
      </c>
      <c r="AU153" s="195">
        <v>2</v>
      </c>
      <c r="AV153" s="195">
        <v>0</v>
      </c>
      <c r="AW153" s="182">
        <v>1</v>
      </c>
      <c r="AX153" s="182">
        <v>0</v>
      </c>
      <c r="AY153" s="182">
        <v>1</v>
      </c>
      <c r="AZ153" s="182">
        <v>0</v>
      </c>
      <c r="BA153" s="182">
        <v>0</v>
      </c>
      <c r="BB153" s="195">
        <v>0</v>
      </c>
      <c r="BC153" s="182">
        <v>0</v>
      </c>
      <c r="BD153" s="195">
        <v>0</v>
      </c>
      <c r="BE153" s="182">
        <v>1</v>
      </c>
      <c r="BF153" s="182">
        <f>IF(BG153=1,1,IF(BH153=1,2,3))</f>
        <v>2</v>
      </c>
      <c r="BG153" s="195">
        <v>0</v>
      </c>
      <c r="BH153" s="182">
        <v>1</v>
      </c>
      <c r="BI153" s="195">
        <v>0</v>
      </c>
      <c r="BJ153" s="195">
        <v>0</v>
      </c>
      <c r="BK153" s="182">
        <v>1</v>
      </c>
      <c r="BL153" s="195">
        <v>0</v>
      </c>
      <c r="BM153" s="182">
        <v>1</v>
      </c>
      <c r="BN153" s="182">
        <v>1</v>
      </c>
      <c r="BO153" s="195">
        <v>0</v>
      </c>
      <c r="BP153" s="195">
        <v>0</v>
      </c>
      <c r="BQ153" s="195">
        <v>0</v>
      </c>
      <c r="BR153" s="182">
        <v>1</v>
      </c>
      <c r="BS153" s="195">
        <v>0</v>
      </c>
      <c r="BT153" s="195">
        <v>0</v>
      </c>
      <c r="BU153" s="114"/>
      <c r="BV153" s="114"/>
      <c r="BW153" s="114"/>
      <c r="BX153" s="114"/>
      <c r="BY153" s="114"/>
      <c r="BZ153" s="114"/>
      <c r="CA153" s="114"/>
      <c r="CB153" s="114"/>
      <c r="CC153" s="114"/>
      <c r="CD153" s="114"/>
      <c r="CE153" s="114"/>
      <c r="CF153" s="114"/>
    </row>
    <row r="154" spans="1:84" s="101" customFormat="1">
      <c r="A154" s="162" t="s">
        <v>160</v>
      </c>
      <c r="B154" s="160" t="s">
        <v>943</v>
      </c>
      <c r="C154" s="162" t="s">
        <v>795</v>
      </c>
      <c r="D154" s="162" t="s">
        <v>168</v>
      </c>
      <c r="E154" s="162" t="s">
        <v>825</v>
      </c>
      <c r="F154" s="189">
        <v>0</v>
      </c>
      <c r="G154" s="189"/>
      <c r="H154" s="189"/>
      <c r="I154" s="182"/>
      <c r="J154" s="182"/>
      <c r="K154" s="182" t="s">
        <v>1565</v>
      </c>
      <c r="L154" s="182"/>
      <c r="M154" s="182"/>
      <c r="N154" s="182"/>
      <c r="O154" s="182"/>
      <c r="P154" s="182"/>
      <c r="Q154" s="182"/>
      <c r="R154" s="182" t="s">
        <v>1565</v>
      </c>
      <c r="S154" s="182"/>
      <c r="T154" s="182"/>
      <c r="U154" s="182"/>
      <c r="V154" s="182"/>
      <c r="W154" s="182"/>
      <c r="X154" s="182"/>
      <c r="Y154" s="182"/>
      <c r="Z154" s="182"/>
      <c r="AA154" s="191"/>
      <c r="AB154" s="191"/>
      <c r="AC154" s="191"/>
      <c r="AD154" s="191"/>
      <c r="AE154" s="192"/>
      <c r="AF154" s="192"/>
      <c r="AG154" s="192"/>
      <c r="AH154" s="196">
        <v>1294.7739999999999</v>
      </c>
      <c r="AI154" s="196">
        <v>1950.327</v>
      </c>
      <c r="AJ154" s="191"/>
      <c r="AK154" s="194"/>
      <c r="AL154" s="192"/>
      <c r="AM154" s="192"/>
      <c r="AN154" s="192"/>
      <c r="AO154" s="192"/>
      <c r="AP154" s="192"/>
      <c r="AQ154" s="114"/>
      <c r="AR154" s="182" t="s">
        <v>1565</v>
      </c>
      <c r="AS154" s="114"/>
      <c r="AT154" s="114"/>
      <c r="AU154" s="195" t="s">
        <v>1565</v>
      </c>
      <c r="AV154" s="114"/>
      <c r="AW154" s="114"/>
      <c r="AX154" s="114"/>
      <c r="AY154" s="114"/>
      <c r="AZ154" s="114"/>
      <c r="BA154" s="114"/>
      <c r="BB154" s="114"/>
      <c r="BC154" s="114"/>
      <c r="BD154" s="114"/>
      <c r="BE154" s="114"/>
      <c r="BF154" s="182" t="s">
        <v>1565</v>
      </c>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row>
    <row r="155" spans="1:84" s="101" customFormat="1">
      <c r="A155" s="162" t="s">
        <v>944</v>
      </c>
      <c r="B155" s="160" t="s">
        <v>945</v>
      </c>
      <c r="C155" s="162" t="s">
        <v>787</v>
      </c>
      <c r="D155" s="162" t="s">
        <v>167</v>
      </c>
      <c r="E155" s="162" t="s">
        <v>796</v>
      </c>
      <c r="F155" s="189">
        <v>0</v>
      </c>
      <c r="G155" s="189"/>
      <c r="H155" s="189"/>
      <c r="I155" s="182"/>
      <c r="J155" s="182"/>
      <c r="K155" s="182" t="s">
        <v>1565</v>
      </c>
      <c r="L155" s="182"/>
      <c r="M155" s="182"/>
      <c r="N155" s="182"/>
      <c r="O155" s="182"/>
      <c r="P155" s="182"/>
      <c r="Q155" s="182"/>
      <c r="R155" s="182" t="s">
        <v>1565</v>
      </c>
      <c r="S155" s="182"/>
      <c r="T155" s="182"/>
      <c r="U155" s="182"/>
      <c r="V155" s="182"/>
      <c r="W155" s="182"/>
      <c r="X155" s="182"/>
      <c r="Y155" s="182"/>
      <c r="Z155" s="182"/>
      <c r="AA155" s="191"/>
      <c r="AB155" s="191"/>
      <c r="AC155" s="191"/>
      <c r="AD155" s="191"/>
      <c r="AE155" s="192"/>
      <c r="AF155" s="192"/>
      <c r="AG155" s="192"/>
      <c r="AH155" s="191"/>
      <c r="AI155" s="191"/>
      <c r="AJ155" s="191"/>
      <c r="AK155" s="194"/>
      <c r="AL155" s="192"/>
      <c r="AM155" s="192"/>
      <c r="AN155" s="192"/>
      <c r="AO155" s="192"/>
      <c r="AP155" s="192"/>
      <c r="AQ155" s="114"/>
      <c r="AR155" s="182" t="s">
        <v>1565</v>
      </c>
      <c r="AS155" s="114"/>
      <c r="AT155" s="114"/>
      <c r="AU155" s="195" t="s">
        <v>1565</v>
      </c>
      <c r="AV155" s="114"/>
      <c r="AW155" s="114"/>
      <c r="AX155" s="114"/>
      <c r="AY155" s="114"/>
      <c r="AZ155" s="114"/>
      <c r="BA155" s="114"/>
      <c r="BB155" s="114"/>
      <c r="BC155" s="114"/>
      <c r="BD155" s="114"/>
      <c r="BE155" s="114"/>
      <c r="BF155" s="182" t="s">
        <v>1565</v>
      </c>
      <c r="BG155" s="114"/>
      <c r="BH155" s="114"/>
      <c r="BI155" s="114"/>
      <c r="BJ155" s="114"/>
      <c r="BK155" s="114"/>
      <c r="BL155" s="114"/>
      <c r="BM155" s="114"/>
      <c r="BN155" s="114"/>
      <c r="BO155" s="114"/>
      <c r="BP155" s="114"/>
      <c r="BQ155" s="114"/>
      <c r="BR155" s="114"/>
      <c r="BS155" s="114"/>
      <c r="BT155" s="114"/>
      <c r="BU155" s="114"/>
      <c r="BV155" s="114"/>
      <c r="BW155" s="114"/>
      <c r="BX155" s="114"/>
      <c r="BY155" s="114"/>
      <c r="BZ155" s="114"/>
      <c r="CA155" s="114"/>
      <c r="CB155" s="114"/>
      <c r="CC155" s="114"/>
      <c r="CD155" s="114"/>
      <c r="CE155" s="114"/>
      <c r="CF155" s="114"/>
    </row>
    <row r="156" spans="1:84" s="101" customFormat="1">
      <c r="A156" s="162" t="s">
        <v>124</v>
      </c>
      <c r="B156" s="160" t="s">
        <v>946</v>
      </c>
      <c r="C156" s="162" t="s">
        <v>790</v>
      </c>
      <c r="D156" s="162" t="s">
        <v>167</v>
      </c>
      <c r="E156" s="162" t="s">
        <v>796</v>
      </c>
      <c r="F156" s="189">
        <v>0</v>
      </c>
      <c r="G156" s="189"/>
      <c r="H156" s="189"/>
      <c r="I156" s="182"/>
      <c r="J156" s="182"/>
      <c r="K156" s="182" t="s">
        <v>1565</v>
      </c>
      <c r="L156" s="182"/>
      <c r="M156" s="182"/>
      <c r="N156" s="182"/>
      <c r="O156" s="182"/>
      <c r="P156" s="182"/>
      <c r="Q156" s="182"/>
      <c r="R156" s="182" t="s">
        <v>1565</v>
      </c>
      <c r="S156" s="182"/>
      <c r="T156" s="182"/>
      <c r="U156" s="182"/>
      <c r="V156" s="182"/>
      <c r="W156" s="182"/>
      <c r="X156" s="182"/>
      <c r="Y156" s="182"/>
      <c r="Z156" s="182"/>
      <c r="AA156" s="191"/>
      <c r="AB156" s="191"/>
      <c r="AC156" s="191"/>
      <c r="AD156" s="191"/>
      <c r="AE156" s="192"/>
      <c r="AF156" s="192"/>
      <c r="AG156" s="192"/>
      <c r="AH156" s="196">
        <v>7174.7380000000003</v>
      </c>
      <c r="AI156" s="196">
        <v>6620.7219999999998</v>
      </c>
      <c r="AJ156" s="191"/>
      <c r="AK156" s="194"/>
      <c r="AL156" s="192"/>
      <c r="AM156" s="192"/>
      <c r="AN156" s="192"/>
      <c r="AO156" s="192"/>
      <c r="AP156" s="192"/>
      <c r="AQ156" s="114"/>
      <c r="AR156" s="182" t="s">
        <v>1565</v>
      </c>
      <c r="AS156" s="114"/>
      <c r="AT156" s="114"/>
      <c r="AU156" s="195" t="s">
        <v>1565</v>
      </c>
      <c r="AV156" s="114"/>
      <c r="AW156" s="114"/>
      <c r="AX156" s="114"/>
      <c r="AY156" s="114"/>
      <c r="AZ156" s="114"/>
      <c r="BA156" s="114"/>
      <c r="BB156" s="114"/>
      <c r="BC156" s="114"/>
      <c r="BD156" s="114"/>
      <c r="BE156" s="114"/>
      <c r="BF156" s="182" t="s">
        <v>1565</v>
      </c>
      <c r="BG156" s="114"/>
      <c r="BH156" s="114"/>
      <c r="BI156" s="114"/>
      <c r="BJ156" s="114"/>
      <c r="BK156" s="114"/>
      <c r="BL156" s="114"/>
      <c r="BM156" s="114"/>
      <c r="BN156" s="114"/>
      <c r="BO156" s="114"/>
      <c r="BP156" s="114"/>
      <c r="BQ156" s="114"/>
      <c r="BR156" s="114"/>
      <c r="BS156" s="114"/>
      <c r="BT156" s="114"/>
      <c r="BU156" s="114"/>
      <c r="BV156" s="114"/>
      <c r="BW156" s="114"/>
      <c r="BX156" s="114"/>
      <c r="BY156" s="114"/>
      <c r="BZ156" s="114"/>
      <c r="CA156" s="114"/>
      <c r="CB156" s="114"/>
      <c r="CC156" s="114"/>
      <c r="CD156" s="114"/>
      <c r="CE156" s="114"/>
      <c r="CF156" s="114"/>
    </row>
    <row r="157" spans="1:84" s="101" customFormat="1">
      <c r="A157" s="162" t="s">
        <v>66</v>
      </c>
      <c r="B157" s="160" t="s">
        <v>947</v>
      </c>
      <c r="C157" s="162" t="s">
        <v>801</v>
      </c>
      <c r="D157" s="162" t="s">
        <v>169</v>
      </c>
      <c r="E157" s="162"/>
      <c r="F157" s="189">
        <v>1</v>
      </c>
      <c r="G157" s="189" t="s">
        <v>1176</v>
      </c>
      <c r="H157" s="189" t="s">
        <v>1175</v>
      </c>
      <c r="I157" s="182">
        <v>1977</v>
      </c>
      <c r="J157" s="182">
        <v>1</v>
      </c>
      <c r="K157" s="182">
        <v>1</v>
      </c>
      <c r="L157" s="182">
        <v>1</v>
      </c>
      <c r="M157" s="182">
        <v>0</v>
      </c>
      <c r="N157" s="182">
        <v>2</v>
      </c>
      <c r="O157" s="182">
        <v>0</v>
      </c>
      <c r="P157" s="182">
        <v>1</v>
      </c>
      <c r="Q157" s="182">
        <v>0</v>
      </c>
      <c r="R157" s="182">
        <v>2</v>
      </c>
      <c r="S157" s="182">
        <v>0</v>
      </c>
      <c r="T157" s="182">
        <v>1</v>
      </c>
      <c r="U157" s="182">
        <v>1</v>
      </c>
      <c r="V157" s="182">
        <v>1</v>
      </c>
      <c r="W157" s="182">
        <v>1</v>
      </c>
      <c r="X157" s="182">
        <v>1</v>
      </c>
      <c r="Y157" s="182">
        <v>1</v>
      </c>
      <c r="Z157" s="182">
        <v>0</v>
      </c>
      <c r="AA157" s="190" t="s">
        <v>1250</v>
      </c>
      <c r="AB157" s="190" t="s">
        <v>1245</v>
      </c>
      <c r="AC157" s="190" t="s">
        <v>1245</v>
      </c>
      <c r="AD157" s="190">
        <v>0.72553145178843503</v>
      </c>
      <c r="AE157" s="195">
        <v>22727</v>
      </c>
      <c r="AF157" s="195">
        <v>133333</v>
      </c>
      <c r="AG157" s="195">
        <v>137830</v>
      </c>
      <c r="AH157" s="196">
        <v>29797.098000000002</v>
      </c>
      <c r="AI157" s="196">
        <v>29150.345000000001</v>
      </c>
      <c r="AJ157" s="190">
        <v>108</v>
      </c>
      <c r="AK157" s="194">
        <f>100*AF157/AH157</f>
        <v>447.46975024212088</v>
      </c>
      <c r="AL157" s="194">
        <f>100*AG157/AI157</f>
        <v>472.82459264204249</v>
      </c>
      <c r="AM157" s="194">
        <v>22727</v>
      </c>
      <c r="AN157" s="195">
        <v>133333</v>
      </c>
      <c r="AO157" s="195">
        <v>137830</v>
      </c>
      <c r="AP157" s="195">
        <v>0</v>
      </c>
      <c r="AQ157" s="182">
        <v>0</v>
      </c>
      <c r="AR157" s="182">
        <v>1</v>
      </c>
      <c r="AS157" s="182">
        <v>1</v>
      </c>
      <c r="AT157" s="195">
        <v>0</v>
      </c>
      <c r="AU157" s="195">
        <v>2</v>
      </c>
      <c r="AV157" s="195">
        <v>0</v>
      </c>
      <c r="AW157" s="182">
        <v>1</v>
      </c>
      <c r="AX157" s="182">
        <v>0</v>
      </c>
      <c r="AY157" s="182">
        <v>0</v>
      </c>
      <c r="AZ157" s="182">
        <v>0</v>
      </c>
      <c r="BA157" s="182">
        <v>0</v>
      </c>
      <c r="BB157" s="182">
        <v>1</v>
      </c>
      <c r="BC157" s="182">
        <v>0</v>
      </c>
      <c r="BD157" s="195">
        <v>0</v>
      </c>
      <c r="BE157" s="195">
        <v>0</v>
      </c>
      <c r="BF157" s="182">
        <f>IF(BG157=1,1,IF(BH157=1,2,3))</f>
        <v>2</v>
      </c>
      <c r="BG157" s="195">
        <v>0</v>
      </c>
      <c r="BH157" s="182">
        <v>1</v>
      </c>
      <c r="BI157" s="195">
        <v>0</v>
      </c>
      <c r="BJ157" s="195">
        <v>0</v>
      </c>
      <c r="BK157" s="182">
        <v>1</v>
      </c>
      <c r="BL157" s="195">
        <v>0</v>
      </c>
      <c r="BM157" s="182">
        <v>1</v>
      </c>
      <c r="BN157" s="195">
        <v>0</v>
      </c>
      <c r="BO157" s="195">
        <v>0</v>
      </c>
      <c r="BP157" s="195">
        <v>0</v>
      </c>
      <c r="BQ157" s="195">
        <v>0</v>
      </c>
      <c r="BR157" s="182">
        <v>1</v>
      </c>
      <c r="BS157" s="195">
        <v>0</v>
      </c>
      <c r="BT157" s="182">
        <v>1</v>
      </c>
      <c r="BU157" s="114"/>
      <c r="BV157" s="114"/>
      <c r="BW157" s="114"/>
      <c r="BX157" s="114"/>
      <c r="BY157" s="114"/>
      <c r="BZ157" s="114"/>
      <c r="CA157" s="114"/>
      <c r="CB157" s="114"/>
      <c r="CC157" s="114"/>
      <c r="CD157" s="114"/>
      <c r="CE157" s="114"/>
      <c r="CF157" s="114"/>
    </row>
    <row r="158" spans="1:84" s="101" customFormat="1">
      <c r="A158" s="162" t="s">
        <v>125</v>
      </c>
      <c r="B158" s="160" t="s">
        <v>948</v>
      </c>
      <c r="C158" s="162" t="s">
        <v>795</v>
      </c>
      <c r="D158" s="162" t="s">
        <v>168</v>
      </c>
      <c r="E158" s="162" t="s">
        <v>788</v>
      </c>
      <c r="F158" s="189">
        <v>1</v>
      </c>
      <c r="G158" s="189" t="s">
        <v>1183</v>
      </c>
      <c r="H158" s="189" t="s">
        <v>1182</v>
      </c>
      <c r="I158" s="182">
        <v>2012</v>
      </c>
      <c r="J158" s="182">
        <v>1</v>
      </c>
      <c r="K158" s="182">
        <v>2</v>
      </c>
      <c r="L158" s="182">
        <v>0</v>
      </c>
      <c r="M158" s="182">
        <v>1</v>
      </c>
      <c r="N158" s="182">
        <v>1</v>
      </c>
      <c r="O158" s="182">
        <v>1</v>
      </c>
      <c r="P158" s="182">
        <v>0</v>
      </c>
      <c r="Q158" s="182">
        <v>0</v>
      </c>
      <c r="R158" s="182">
        <v>1</v>
      </c>
      <c r="S158" s="182">
        <v>1</v>
      </c>
      <c r="T158" s="182">
        <v>0</v>
      </c>
      <c r="U158" s="182">
        <v>0</v>
      </c>
      <c r="V158" s="182">
        <v>1</v>
      </c>
      <c r="W158" s="182">
        <v>1</v>
      </c>
      <c r="X158" s="182">
        <v>1</v>
      </c>
      <c r="Y158" s="182">
        <v>1</v>
      </c>
      <c r="Z158" s="182">
        <v>0</v>
      </c>
      <c r="AA158" s="191" t="s">
        <v>546</v>
      </c>
      <c r="AB158" s="182" t="s">
        <v>546</v>
      </c>
      <c r="AC158" s="191" t="s">
        <v>1287</v>
      </c>
      <c r="AD158" s="191">
        <v>130.85458</v>
      </c>
      <c r="AE158" s="192" t="s">
        <v>546</v>
      </c>
      <c r="AF158" s="192" t="s">
        <v>546</v>
      </c>
      <c r="AG158" s="192">
        <v>1528.4142137019583</v>
      </c>
      <c r="AH158" s="196">
        <v>2428.8649999999998</v>
      </c>
      <c r="AI158" s="196">
        <v>3161.7020000000002</v>
      </c>
      <c r="AJ158" s="191" t="s">
        <v>546</v>
      </c>
      <c r="AK158" s="192" t="s">
        <v>546</v>
      </c>
      <c r="AL158" s="194">
        <f>100*AG158/AI158</f>
        <v>48.341501308534397</v>
      </c>
      <c r="AM158" s="194" t="s">
        <v>546</v>
      </c>
      <c r="AN158" s="192" t="s">
        <v>546</v>
      </c>
      <c r="AO158" s="192">
        <v>1528.4142137019583</v>
      </c>
      <c r="AP158" s="195" t="s">
        <v>546</v>
      </c>
      <c r="AQ158" s="182">
        <v>0</v>
      </c>
      <c r="AR158" s="182">
        <v>1</v>
      </c>
      <c r="AS158" s="182">
        <v>1</v>
      </c>
      <c r="AT158" s="195">
        <v>0</v>
      </c>
      <c r="AU158" s="195">
        <v>3</v>
      </c>
      <c r="AV158" s="195">
        <v>0</v>
      </c>
      <c r="AW158" s="195">
        <v>0</v>
      </c>
      <c r="AX158" s="182">
        <v>1</v>
      </c>
      <c r="AY158" s="195">
        <v>0</v>
      </c>
      <c r="AZ158" s="182">
        <v>1</v>
      </c>
      <c r="BA158" s="195">
        <v>0</v>
      </c>
      <c r="BB158" s="182">
        <v>1</v>
      </c>
      <c r="BC158" s="195">
        <v>0</v>
      </c>
      <c r="BD158" s="195">
        <v>0</v>
      </c>
      <c r="BE158" s="195">
        <v>0</v>
      </c>
      <c r="BF158" s="182">
        <f>IF(BG158=1,1,IF(BH158=1,2,3))</f>
        <v>2</v>
      </c>
      <c r="BG158" s="195">
        <v>0</v>
      </c>
      <c r="BH158" s="182">
        <v>1</v>
      </c>
      <c r="BI158" s="195">
        <v>0</v>
      </c>
      <c r="BJ158" s="195">
        <v>0</v>
      </c>
      <c r="BK158" s="195">
        <v>0</v>
      </c>
      <c r="BL158" s="182">
        <v>1</v>
      </c>
      <c r="BM158" s="195">
        <v>0</v>
      </c>
      <c r="BN158" s="195">
        <v>0</v>
      </c>
      <c r="BO158" s="195">
        <v>0</v>
      </c>
      <c r="BP158" s="195">
        <v>0</v>
      </c>
      <c r="BQ158" s="195">
        <v>0</v>
      </c>
      <c r="BR158" s="195">
        <v>0</v>
      </c>
      <c r="BS158" s="195">
        <v>0</v>
      </c>
      <c r="BT158" s="195">
        <v>0</v>
      </c>
      <c r="BU158" s="114"/>
      <c r="BV158" s="114"/>
      <c r="BW158" s="114"/>
      <c r="BX158" s="114"/>
      <c r="BY158" s="114"/>
      <c r="BZ158" s="114"/>
      <c r="CA158" s="114"/>
      <c r="CB158" s="114"/>
      <c r="CC158" s="114"/>
      <c r="CD158" s="114"/>
      <c r="CE158" s="114"/>
      <c r="CF158" s="114"/>
    </row>
    <row r="159" spans="1:84" s="101" customFormat="1">
      <c r="A159" s="162" t="s">
        <v>269</v>
      </c>
      <c r="B159" s="160" t="s">
        <v>986</v>
      </c>
      <c r="C159" s="162" t="s">
        <v>801</v>
      </c>
      <c r="D159" s="162" t="s">
        <v>171</v>
      </c>
      <c r="E159" s="162" t="s">
        <v>798</v>
      </c>
      <c r="F159" s="189">
        <v>0</v>
      </c>
      <c r="G159" s="189"/>
      <c r="H159" s="189"/>
      <c r="I159" s="182"/>
      <c r="J159" s="182"/>
      <c r="K159" s="182" t="s">
        <v>1565</v>
      </c>
      <c r="L159" s="182"/>
      <c r="M159" s="182"/>
      <c r="N159" s="182"/>
      <c r="O159" s="182"/>
      <c r="P159" s="182"/>
      <c r="Q159" s="182"/>
      <c r="R159" s="182" t="s">
        <v>1565</v>
      </c>
      <c r="S159" s="182"/>
      <c r="T159" s="182"/>
      <c r="U159" s="182"/>
      <c r="V159" s="182"/>
      <c r="W159" s="182"/>
      <c r="X159" s="182"/>
      <c r="Y159" s="182"/>
      <c r="Z159" s="182"/>
      <c r="AA159" s="191"/>
      <c r="AB159" s="191"/>
      <c r="AC159" s="191"/>
      <c r="AD159" s="191"/>
      <c r="AE159" s="192"/>
      <c r="AF159" s="192"/>
      <c r="AG159" s="192"/>
      <c r="AH159" s="196">
        <v>12216.254999999999</v>
      </c>
      <c r="AI159" s="196">
        <v>13115.216</v>
      </c>
      <c r="AJ159" s="191"/>
      <c r="AK159" s="194"/>
      <c r="AL159" s="192"/>
      <c r="AM159" s="192"/>
      <c r="AN159" s="192"/>
      <c r="AO159" s="192"/>
      <c r="AP159" s="192"/>
      <c r="AQ159" s="114"/>
      <c r="AR159" s="182" t="s">
        <v>1565</v>
      </c>
      <c r="AS159" s="114"/>
      <c r="AT159" s="114"/>
      <c r="AU159" s="195" t="s">
        <v>1565</v>
      </c>
      <c r="AV159" s="114"/>
      <c r="AW159" s="114"/>
      <c r="AX159" s="114"/>
      <c r="AY159" s="114"/>
      <c r="AZ159" s="114"/>
      <c r="BA159" s="114"/>
      <c r="BB159" s="114"/>
      <c r="BC159" s="114"/>
      <c r="BD159" s="114"/>
      <c r="BE159" s="114"/>
      <c r="BF159" s="182" t="s">
        <v>1565</v>
      </c>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row>
    <row r="160" spans="1:84" s="101" customFormat="1">
      <c r="A160" s="162" t="s">
        <v>161</v>
      </c>
      <c r="B160" s="160" t="s">
        <v>949</v>
      </c>
      <c r="C160" s="162" t="s">
        <v>790</v>
      </c>
      <c r="D160" s="162" t="s">
        <v>171</v>
      </c>
      <c r="E160" s="162" t="s">
        <v>798</v>
      </c>
      <c r="F160" s="189">
        <v>0</v>
      </c>
      <c r="G160" s="189"/>
      <c r="H160" s="189"/>
      <c r="I160" s="182"/>
      <c r="J160" s="182"/>
      <c r="K160" s="182" t="s">
        <v>1565</v>
      </c>
      <c r="L160" s="182"/>
      <c r="M160" s="182"/>
      <c r="N160" s="182"/>
      <c r="O160" s="182"/>
      <c r="P160" s="182"/>
      <c r="Q160" s="182"/>
      <c r="R160" s="182" t="s">
        <v>1565</v>
      </c>
      <c r="S160" s="182"/>
      <c r="T160" s="182"/>
      <c r="U160" s="182"/>
      <c r="V160" s="182"/>
      <c r="W160" s="182"/>
      <c r="X160" s="182"/>
      <c r="Y160" s="182"/>
      <c r="Z160" s="182"/>
      <c r="AA160" s="191"/>
      <c r="AB160" s="191"/>
      <c r="AC160" s="191"/>
      <c r="AD160" s="191"/>
      <c r="AE160" s="192"/>
      <c r="AF160" s="192"/>
      <c r="AG160" s="192"/>
      <c r="AH160" s="196">
        <v>7557.8559999999998</v>
      </c>
      <c r="AI160" s="196">
        <v>7801.2190000000001</v>
      </c>
      <c r="AJ160" s="191"/>
      <c r="AK160" s="194"/>
      <c r="AL160" s="192"/>
      <c r="AM160" s="192"/>
      <c r="AN160" s="192"/>
      <c r="AO160" s="192"/>
      <c r="AP160" s="192"/>
      <c r="AQ160" s="114"/>
      <c r="AR160" s="182" t="s">
        <v>1565</v>
      </c>
      <c r="AS160" s="114"/>
      <c r="AT160" s="114"/>
      <c r="AU160" s="195" t="s">
        <v>1565</v>
      </c>
      <c r="AV160" s="114"/>
      <c r="AW160" s="114"/>
      <c r="AX160" s="114"/>
      <c r="AY160" s="114"/>
      <c r="AZ160" s="114"/>
      <c r="BA160" s="114"/>
      <c r="BB160" s="114"/>
      <c r="BC160" s="114"/>
      <c r="BD160" s="114"/>
      <c r="BE160" s="114"/>
      <c r="BF160" s="182" t="s">
        <v>1565</v>
      </c>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row>
    <row r="161" spans="1:84" s="101" customFormat="1">
      <c r="A161" s="162" t="s">
        <v>353</v>
      </c>
      <c r="B161" s="160" t="s">
        <v>985</v>
      </c>
      <c r="C161" s="162" t="s">
        <v>790</v>
      </c>
      <c r="D161" s="162" t="s">
        <v>171</v>
      </c>
      <c r="E161" s="162" t="s">
        <v>798</v>
      </c>
      <c r="F161" s="189">
        <v>0</v>
      </c>
      <c r="G161" s="189"/>
      <c r="H161" s="189"/>
      <c r="I161" s="182"/>
      <c r="J161" s="182"/>
      <c r="K161" s="182" t="s">
        <v>1565</v>
      </c>
      <c r="L161" s="182"/>
      <c r="M161" s="182"/>
      <c r="N161" s="182"/>
      <c r="O161" s="182"/>
      <c r="P161" s="182"/>
      <c r="Q161" s="182"/>
      <c r="R161" s="182" t="s">
        <v>1565</v>
      </c>
      <c r="S161" s="182"/>
      <c r="T161" s="182"/>
      <c r="U161" s="182"/>
      <c r="V161" s="182"/>
      <c r="W161" s="182"/>
      <c r="X161" s="182"/>
      <c r="Y161" s="182"/>
      <c r="Z161" s="182"/>
      <c r="AA161" s="191"/>
      <c r="AB161" s="191"/>
      <c r="AC161" s="191"/>
      <c r="AD161" s="191"/>
      <c r="AE161" s="192"/>
      <c r="AF161" s="192"/>
      <c r="AG161" s="192"/>
      <c r="AH161" s="196">
        <v>6225.5370000000003</v>
      </c>
      <c r="AI161" s="196">
        <v>6563.0959999999995</v>
      </c>
      <c r="AJ161" s="191"/>
      <c r="AK161" s="194"/>
      <c r="AL161" s="192"/>
      <c r="AM161" s="192"/>
      <c r="AN161" s="192"/>
      <c r="AO161" s="192"/>
      <c r="AP161" s="192"/>
      <c r="AQ161" s="114"/>
      <c r="AR161" s="182" t="s">
        <v>1565</v>
      </c>
      <c r="AS161" s="114"/>
      <c r="AT161" s="114"/>
      <c r="AU161" s="195" t="s">
        <v>1565</v>
      </c>
      <c r="AV161" s="114"/>
      <c r="AW161" s="114"/>
      <c r="AX161" s="114"/>
      <c r="AY161" s="114"/>
      <c r="AZ161" s="114"/>
      <c r="BA161" s="114"/>
      <c r="BB161" s="114"/>
      <c r="BC161" s="114"/>
      <c r="BD161" s="114"/>
      <c r="BE161" s="114"/>
      <c r="BF161" s="182" t="s">
        <v>1565</v>
      </c>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row>
    <row r="162" spans="1:84" s="101" customFormat="1">
      <c r="A162" s="162" t="s">
        <v>67</v>
      </c>
      <c r="B162" s="160" t="s">
        <v>950</v>
      </c>
      <c r="C162" s="162" t="s">
        <v>795</v>
      </c>
      <c r="D162" s="162" t="s">
        <v>170</v>
      </c>
      <c r="E162" s="162" t="s">
        <v>796</v>
      </c>
      <c r="F162" s="189">
        <v>1</v>
      </c>
      <c r="G162" s="189" t="s">
        <v>1177</v>
      </c>
      <c r="H162" s="189"/>
      <c r="I162" s="182">
        <v>1996</v>
      </c>
      <c r="J162" s="182">
        <v>1</v>
      </c>
      <c r="K162" s="182">
        <v>1</v>
      </c>
      <c r="L162" s="182">
        <v>1</v>
      </c>
      <c r="M162" s="182">
        <v>0</v>
      </c>
      <c r="N162" s="182">
        <v>1</v>
      </c>
      <c r="O162" s="182">
        <v>1</v>
      </c>
      <c r="P162" s="182">
        <v>0</v>
      </c>
      <c r="Q162" s="182">
        <v>0</v>
      </c>
      <c r="R162" s="182">
        <v>2</v>
      </c>
      <c r="S162" s="182">
        <v>0</v>
      </c>
      <c r="T162" s="182">
        <v>1</v>
      </c>
      <c r="U162" s="182">
        <v>0</v>
      </c>
      <c r="V162" s="182">
        <v>1</v>
      </c>
      <c r="W162" s="182">
        <v>1</v>
      </c>
      <c r="X162" s="182">
        <v>1</v>
      </c>
      <c r="Y162" s="182">
        <v>0</v>
      </c>
      <c r="Z162" s="182">
        <v>0</v>
      </c>
      <c r="AA162" s="190" t="s">
        <v>1247</v>
      </c>
      <c r="AB162" s="190" t="s">
        <v>1246</v>
      </c>
      <c r="AC162" s="190" t="s">
        <v>1246</v>
      </c>
      <c r="AD162" s="190">
        <v>1.2624</v>
      </c>
      <c r="AE162" s="195">
        <v>575</v>
      </c>
      <c r="AF162" s="195">
        <v>4202</v>
      </c>
      <c r="AG162" s="195">
        <v>7921.4195183776937</v>
      </c>
      <c r="AH162" s="196">
        <v>1635.327</v>
      </c>
      <c r="AI162" s="196">
        <v>2039.6479999999999</v>
      </c>
      <c r="AJ162" s="190">
        <v>119</v>
      </c>
      <c r="AK162" s="194">
        <f>100*AF162/AH162</f>
        <v>256.95166777042147</v>
      </c>
      <c r="AL162" s="194">
        <f>100*AG162/AI162</f>
        <v>388.37189154097638</v>
      </c>
      <c r="AM162" s="194">
        <v>575</v>
      </c>
      <c r="AN162" s="195">
        <v>4202</v>
      </c>
      <c r="AO162" s="195">
        <v>7921.4195183776937</v>
      </c>
      <c r="AP162" s="195">
        <v>0</v>
      </c>
      <c r="AQ162" s="182">
        <v>0</v>
      </c>
      <c r="AR162" s="182">
        <v>1</v>
      </c>
      <c r="AS162" s="182">
        <v>1</v>
      </c>
      <c r="AT162" s="195">
        <v>0</v>
      </c>
      <c r="AU162" s="195">
        <v>2</v>
      </c>
      <c r="AV162" s="195">
        <v>0</v>
      </c>
      <c r="AW162" s="182">
        <v>1</v>
      </c>
      <c r="AX162" s="182">
        <v>0</v>
      </c>
      <c r="AY162" s="182">
        <v>0</v>
      </c>
      <c r="AZ162" s="182">
        <v>0</v>
      </c>
      <c r="BA162" s="182">
        <v>0</v>
      </c>
      <c r="BB162" s="182">
        <v>0</v>
      </c>
      <c r="BC162" s="182">
        <v>1</v>
      </c>
      <c r="BD162" s="195">
        <v>0</v>
      </c>
      <c r="BE162" s="195">
        <v>0</v>
      </c>
      <c r="BF162" s="182">
        <f>IF(BG162=1,1,IF(BH162=1,2,3))</f>
        <v>2</v>
      </c>
      <c r="BG162" s="195">
        <v>0</v>
      </c>
      <c r="BH162" s="182">
        <v>1</v>
      </c>
      <c r="BI162" s="195">
        <v>0</v>
      </c>
      <c r="BJ162" s="195">
        <v>0</v>
      </c>
      <c r="BK162" s="195">
        <v>0</v>
      </c>
      <c r="BL162" s="195">
        <v>0</v>
      </c>
      <c r="BM162" s="182">
        <v>1</v>
      </c>
      <c r="BN162" s="195">
        <v>0</v>
      </c>
      <c r="BO162" s="195">
        <v>0</v>
      </c>
      <c r="BP162" s="195">
        <v>0</v>
      </c>
      <c r="BQ162" s="195">
        <v>0</v>
      </c>
      <c r="BR162" s="195">
        <v>0</v>
      </c>
      <c r="BS162" s="195">
        <v>0</v>
      </c>
      <c r="BT162" s="195">
        <v>0</v>
      </c>
      <c r="BU162" s="114"/>
      <c r="BV162" s="114"/>
      <c r="BW162" s="114"/>
      <c r="BX162" s="114"/>
      <c r="BY162" s="114"/>
      <c r="BZ162" s="114"/>
      <c r="CA162" s="114"/>
      <c r="CB162" s="114"/>
      <c r="CC162" s="114"/>
      <c r="CD162" s="114"/>
      <c r="CE162" s="114"/>
      <c r="CF162" s="114"/>
    </row>
    <row r="163" spans="1:84" s="101" customFormat="1">
      <c r="A163" s="162" t="s">
        <v>126</v>
      </c>
      <c r="B163" s="160" t="s">
        <v>951</v>
      </c>
      <c r="C163" s="162" t="s">
        <v>790</v>
      </c>
      <c r="D163" s="162" t="s">
        <v>171</v>
      </c>
      <c r="E163" s="162" t="s">
        <v>798</v>
      </c>
      <c r="F163" s="189">
        <v>0</v>
      </c>
      <c r="G163" s="189"/>
      <c r="H163" s="189"/>
      <c r="I163" s="182"/>
      <c r="J163" s="182"/>
      <c r="K163" s="182" t="s">
        <v>1565</v>
      </c>
      <c r="L163" s="182"/>
      <c r="M163" s="182"/>
      <c r="N163" s="182"/>
      <c r="O163" s="182"/>
      <c r="P163" s="182"/>
      <c r="Q163" s="182"/>
      <c r="R163" s="182" t="s">
        <v>1565</v>
      </c>
      <c r="S163" s="182"/>
      <c r="T163" s="182"/>
      <c r="U163" s="182"/>
      <c r="V163" s="182"/>
      <c r="W163" s="182"/>
      <c r="X163" s="182"/>
      <c r="Y163" s="182"/>
      <c r="Z163" s="182"/>
      <c r="AA163" s="191"/>
      <c r="AB163" s="191"/>
      <c r="AC163" s="191"/>
      <c r="AD163" s="191"/>
      <c r="AE163" s="192"/>
      <c r="AF163" s="192"/>
      <c r="AG163" s="192"/>
      <c r="AH163" s="196">
        <v>8223.2450000000008</v>
      </c>
      <c r="AI163" s="196">
        <v>9240.2939999999999</v>
      </c>
      <c r="AJ163" s="191"/>
      <c r="AK163" s="194"/>
      <c r="AL163" s="192"/>
      <c r="AM163" s="192"/>
      <c r="AN163" s="192"/>
      <c r="AO163" s="192"/>
      <c r="AP163" s="192"/>
      <c r="AQ163" s="114"/>
      <c r="AR163" s="182" t="s">
        <v>1565</v>
      </c>
      <c r="AS163" s="114"/>
      <c r="AT163" s="114"/>
      <c r="AU163" s="195" t="s">
        <v>1565</v>
      </c>
      <c r="AV163" s="114"/>
      <c r="AW163" s="114"/>
      <c r="AX163" s="114"/>
      <c r="AY163" s="114"/>
      <c r="AZ163" s="114"/>
      <c r="BA163" s="114"/>
      <c r="BB163" s="114"/>
      <c r="BC163" s="114"/>
      <c r="BD163" s="114"/>
      <c r="BE163" s="114"/>
      <c r="BF163" s="182" t="s">
        <v>1565</v>
      </c>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row>
    <row r="164" spans="1:84" s="101" customFormat="1" ht="15" customHeight="1">
      <c r="A164" s="162" t="s">
        <v>127</v>
      </c>
      <c r="B164" s="160" t="s">
        <v>952</v>
      </c>
      <c r="C164" s="162" t="s">
        <v>795</v>
      </c>
      <c r="D164" s="162" t="s">
        <v>167</v>
      </c>
      <c r="E164" s="162" t="s">
        <v>796</v>
      </c>
      <c r="F164" s="189">
        <v>0</v>
      </c>
      <c r="G164" s="189"/>
      <c r="H164" s="189"/>
      <c r="I164" s="182"/>
      <c r="J164" s="182"/>
      <c r="K164" s="182" t="s">
        <v>1565</v>
      </c>
      <c r="L164" s="182"/>
      <c r="M164" s="182"/>
      <c r="N164" s="182"/>
      <c r="O164" s="182"/>
      <c r="P164" s="182"/>
      <c r="Q164" s="182"/>
      <c r="R164" s="182" t="s">
        <v>1565</v>
      </c>
      <c r="S164" s="182"/>
      <c r="T164" s="182"/>
      <c r="U164" s="182"/>
      <c r="V164" s="182"/>
      <c r="W164" s="182"/>
      <c r="X164" s="182"/>
      <c r="Y164" s="182"/>
      <c r="Z164" s="182"/>
      <c r="AA164" s="191"/>
      <c r="AB164" s="191"/>
      <c r="AC164" s="191"/>
      <c r="AD164" s="191"/>
      <c r="AE164" s="192"/>
      <c r="AF164" s="192"/>
      <c r="AG164" s="192"/>
      <c r="AH164" s="196">
        <v>3691.3049999999998</v>
      </c>
      <c r="AI164" s="196">
        <v>3312.9810000000002</v>
      </c>
      <c r="AJ164" s="191"/>
      <c r="AK164" s="194"/>
      <c r="AL164" s="192"/>
      <c r="AM164" s="192"/>
      <c r="AN164" s="192"/>
      <c r="AO164" s="192"/>
      <c r="AP164" s="192"/>
      <c r="AQ164" s="114"/>
      <c r="AR164" s="182" t="s">
        <v>1565</v>
      </c>
      <c r="AS164" s="114"/>
      <c r="AT164" s="114"/>
      <c r="AU164" s="195" t="s">
        <v>1565</v>
      </c>
      <c r="AV164" s="114"/>
      <c r="AW164" s="114"/>
      <c r="AX164" s="114"/>
      <c r="AY164" s="114"/>
      <c r="AZ164" s="114"/>
      <c r="BA164" s="114"/>
      <c r="BB164" s="114"/>
      <c r="BC164" s="114"/>
      <c r="BD164" s="114"/>
      <c r="BE164" s="114"/>
      <c r="BF164" s="182" t="s">
        <v>1565</v>
      </c>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row>
    <row r="165" spans="1:84" s="101" customFormat="1">
      <c r="A165" s="162" t="s">
        <v>68</v>
      </c>
      <c r="B165" s="160" t="s">
        <v>953</v>
      </c>
      <c r="C165" s="162" t="s">
        <v>801</v>
      </c>
      <c r="D165" s="162" t="s">
        <v>169</v>
      </c>
      <c r="E165" s="162"/>
      <c r="F165" s="189">
        <v>1</v>
      </c>
      <c r="G165" s="189" t="s">
        <v>1178</v>
      </c>
      <c r="H165" s="189" t="s">
        <v>1179</v>
      </c>
      <c r="I165" s="182">
        <v>1996</v>
      </c>
      <c r="J165" s="182">
        <v>1</v>
      </c>
      <c r="K165" s="182">
        <v>2</v>
      </c>
      <c r="L165" s="182">
        <v>0</v>
      </c>
      <c r="M165" s="182">
        <v>1</v>
      </c>
      <c r="N165" s="182">
        <v>1</v>
      </c>
      <c r="O165" s="182">
        <v>1</v>
      </c>
      <c r="P165" s="182">
        <v>0</v>
      </c>
      <c r="Q165" s="182">
        <v>0</v>
      </c>
      <c r="R165" s="182">
        <v>1</v>
      </c>
      <c r="S165" s="182">
        <v>1</v>
      </c>
      <c r="T165" s="182">
        <v>0</v>
      </c>
      <c r="U165" s="182">
        <v>0</v>
      </c>
      <c r="V165" s="182">
        <v>1</v>
      </c>
      <c r="W165" s="182">
        <v>1</v>
      </c>
      <c r="X165" s="182">
        <v>0</v>
      </c>
      <c r="Y165" s="182">
        <v>1</v>
      </c>
      <c r="Z165" s="182">
        <v>0</v>
      </c>
      <c r="AA165" s="190" t="s">
        <v>1248</v>
      </c>
      <c r="AB165" s="190" t="s">
        <v>1245</v>
      </c>
      <c r="AC165" s="190" t="s">
        <v>1245</v>
      </c>
      <c r="AD165" s="190">
        <v>0.72553145178843503</v>
      </c>
      <c r="AE165" s="195">
        <v>30902</v>
      </c>
      <c r="AF165" s="195">
        <v>133333</v>
      </c>
      <c r="AG165" s="195">
        <v>137830</v>
      </c>
      <c r="AH165" s="196">
        <v>49180.46</v>
      </c>
      <c r="AI165" s="196">
        <v>57909.292000000001</v>
      </c>
      <c r="AJ165" s="190">
        <v>88</v>
      </c>
      <c r="AK165" s="194">
        <f>100*AF165/AH165</f>
        <v>271.10970495192606</v>
      </c>
      <c r="AL165" s="194">
        <f>100*AG165/AI165</f>
        <v>238.01016251416092</v>
      </c>
      <c r="AM165" s="194">
        <v>30902</v>
      </c>
      <c r="AN165" s="195">
        <v>133333</v>
      </c>
      <c r="AO165" s="195">
        <v>137830</v>
      </c>
      <c r="AP165" s="195">
        <v>0</v>
      </c>
      <c r="AQ165" s="182">
        <v>0</v>
      </c>
      <c r="AR165" s="182">
        <v>1</v>
      </c>
      <c r="AS165" s="182">
        <v>1</v>
      </c>
      <c r="AT165" s="195">
        <v>0</v>
      </c>
      <c r="AU165" s="195">
        <v>2</v>
      </c>
      <c r="AV165" s="195">
        <v>0</v>
      </c>
      <c r="AW165" s="182">
        <v>1</v>
      </c>
      <c r="AX165" s="182">
        <v>0</v>
      </c>
      <c r="AY165" s="182">
        <v>0</v>
      </c>
      <c r="AZ165" s="182">
        <v>1</v>
      </c>
      <c r="BA165" s="182">
        <v>1</v>
      </c>
      <c r="BB165" s="182">
        <v>0</v>
      </c>
      <c r="BC165" s="182">
        <v>0</v>
      </c>
      <c r="BD165" s="195">
        <v>0</v>
      </c>
      <c r="BE165" s="195">
        <v>0</v>
      </c>
      <c r="BF165" s="182">
        <f>IF(BG165=1,1,IF(BH165=1,2,3))</f>
        <v>2</v>
      </c>
      <c r="BG165" s="195">
        <v>0</v>
      </c>
      <c r="BH165" s="182">
        <v>1</v>
      </c>
      <c r="BI165" s="195">
        <v>0</v>
      </c>
      <c r="BJ165" s="195">
        <v>0</v>
      </c>
      <c r="BK165" s="182">
        <v>1</v>
      </c>
      <c r="BL165" s="195">
        <v>0</v>
      </c>
      <c r="BM165" s="182">
        <v>1</v>
      </c>
      <c r="BN165" s="195">
        <v>0</v>
      </c>
      <c r="BO165" s="195">
        <v>0</v>
      </c>
      <c r="BP165" s="195">
        <v>0</v>
      </c>
      <c r="BQ165" s="195">
        <v>0</v>
      </c>
      <c r="BR165" s="182">
        <v>1</v>
      </c>
      <c r="BS165" s="195">
        <v>0</v>
      </c>
      <c r="BT165" s="195">
        <v>0</v>
      </c>
      <c r="BU165" s="114"/>
      <c r="BV165" s="114"/>
      <c r="BW165" s="114"/>
      <c r="BX165" s="114"/>
      <c r="BY165" s="114"/>
      <c r="BZ165" s="114"/>
      <c r="CA165" s="114"/>
      <c r="CB165" s="114"/>
      <c r="CC165" s="114"/>
      <c r="CD165" s="114"/>
      <c r="CE165" s="114"/>
      <c r="CF165" s="114"/>
    </row>
    <row r="166" spans="1:84" s="101" customFormat="1">
      <c r="A166" s="162" t="s">
        <v>69</v>
      </c>
      <c r="B166" s="160" t="s">
        <v>954</v>
      </c>
      <c r="C166" s="162" t="s">
        <v>801</v>
      </c>
      <c r="D166" s="162" t="s">
        <v>169</v>
      </c>
      <c r="E166" s="162"/>
      <c r="F166" s="189">
        <v>1</v>
      </c>
      <c r="G166" s="189" t="s">
        <v>1180</v>
      </c>
      <c r="H166" s="189" t="s">
        <v>1181</v>
      </c>
      <c r="I166" s="182">
        <v>1984</v>
      </c>
      <c r="J166" s="182">
        <v>1</v>
      </c>
      <c r="K166" s="182">
        <v>1</v>
      </c>
      <c r="L166" s="182">
        <v>1</v>
      </c>
      <c r="M166" s="182">
        <v>0</v>
      </c>
      <c r="N166" s="182">
        <v>2</v>
      </c>
      <c r="O166" s="182">
        <v>0</v>
      </c>
      <c r="P166" s="182">
        <v>1</v>
      </c>
      <c r="Q166" s="182">
        <v>0</v>
      </c>
      <c r="R166" s="182">
        <v>1</v>
      </c>
      <c r="S166" s="182">
        <v>1</v>
      </c>
      <c r="T166" s="182">
        <v>0</v>
      </c>
      <c r="U166" s="182">
        <v>0</v>
      </c>
      <c r="V166" s="182">
        <v>1</v>
      </c>
      <c r="W166" s="182">
        <v>1</v>
      </c>
      <c r="X166" s="182">
        <v>1</v>
      </c>
      <c r="Y166" s="182">
        <v>1</v>
      </c>
      <c r="Z166" s="182">
        <v>0</v>
      </c>
      <c r="AA166" s="190" t="s">
        <v>1249</v>
      </c>
      <c r="AB166" s="190" t="s">
        <v>1244</v>
      </c>
      <c r="AC166" s="190" t="s">
        <v>1244</v>
      </c>
      <c r="AD166" s="200">
        <v>0.89149999999999996</v>
      </c>
      <c r="AE166" s="195">
        <v>22222</v>
      </c>
      <c r="AF166" s="195">
        <v>96154</v>
      </c>
      <c r="AG166" s="195">
        <v>112170.49915872126</v>
      </c>
      <c r="AH166" s="196">
        <v>70524.646999999997</v>
      </c>
      <c r="AI166" s="196">
        <v>81323.956999999995</v>
      </c>
      <c r="AJ166" s="190">
        <v>49</v>
      </c>
      <c r="AK166" s="194">
        <f>100*AF166/AH166</f>
        <v>136.34098728633126</v>
      </c>
      <c r="AL166" s="194">
        <f>100*AG166/AI166</f>
        <v>137.93044915254339</v>
      </c>
      <c r="AM166" s="194">
        <v>22222</v>
      </c>
      <c r="AN166" s="195">
        <v>96154</v>
      </c>
      <c r="AO166" s="195">
        <v>112170.49915872126</v>
      </c>
      <c r="AP166" s="195">
        <v>0</v>
      </c>
      <c r="AQ166" s="182">
        <v>0</v>
      </c>
      <c r="AR166" s="182">
        <v>2</v>
      </c>
      <c r="AS166" s="195">
        <v>0</v>
      </c>
      <c r="AT166" s="182">
        <v>1</v>
      </c>
      <c r="AU166" s="195">
        <v>2</v>
      </c>
      <c r="AV166" s="195">
        <v>0</v>
      </c>
      <c r="AW166" s="182">
        <v>1</v>
      </c>
      <c r="AX166" s="182">
        <v>0</v>
      </c>
      <c r="AY166" s="182">
        <v>0</v>
      </c>
      <c r="AZ166" s="182">
        <v>0</v>
      </c>
      <c r="BA166" s="182">
        <v>0</v>
      </c>
      <c r="BB166" s="182">
        <v>0</v>
      </c>
      <c r="BC166" s="182">
        <v>0</v>
      </c>
      <c r="BD166" s="195">
        <v>0</v>
      </c>
      <c r="BE166" s="182">
        <v>1</v>
      </c>
      <c r="BF166" s="182">
        <f>IF(BG166=1,1,IF(BH166=1,2,3))</f>
        <v>2</v>
      </c>
      <c r="BG166" s="195">
        <v>0</v>
      </c>
      <c r="BH166" s="182">
        <v>1</v>
      </c>
      <c r="BI166" s="195">
        <v>0</v>
      </c>
      <c r="BJ166" s="195">
        <v>0</v>
      </c>
      <c r="BK166" s="182">
        <v>1</v>
      </c>
      <c r="BL166" s="195">
        <v>0</v>
      </c>
      <c r="BM166" s="182">
        <v>1</v>
      </c>
      <c r="BN166" s="195">
        <v>0</v>
      </c>
      <c r="BO166" s="195">
        <v>0</v>
      </c>
      <c r="BP166" s="195">
        <v>0</v>
      </c>
      <c r="BQ166" s="195">
        <v>0</v>
      </c>
      <c r="BR166" s="195">
        <v>0</v>
      </c>
      <c r="BS166" s="182">
        <v>1</v>
      </c>
      <c r="BT166" s="195">
        <v>0</v>
      </c>
      <c r="BU166" s="114"/>
      <c r="BV166" s="114"/>
      <c r="BW166" s="114"/>
      <c r="BX166" s="114"/>
      <c r="BY166" s="114"/>
      <c r="BZ166" s="114"/>
      <c r="CA166" s="114"/>
      <c r="CB166" s="114"/>
      <c r="CC166" s="114"/>
      <c r="CD166" s="114"/>
      <c r="CE166" s="114"/>
      <c r="CF166" s="114"/>
    </row>
    <row r="167" spans="1:84" s="101" customFormat="1">
      <c r="A167" s="162" t="s">
        <v>128</v>
      </c>
      <c r="B167" s="160" t="s">
        <v>955</v>
      </c>
      <c r="C167" s="162" t="s">
        <v>795</v>
      </c>
      <c r="D167" s="162" t="s">
        <v>170</v>
      </c>
      <c r="E167" s="162" t="s">
        <v>793</v>
      </c>
      <c r="F167" s="189">
        <v>0</v>
      </c>
      <c r="G167" s="189"/>
      <c r="H167" s="189"/>
      <c r="I167" s="182"/>
      <c r="J167" s="182"/>
      <c r="K167" s="182" t="s">
        <v>1565</v>
      </c>
      <c r="L167" s="182"/>
      <c r="M167" s="182"/>
      <c r="N167" s="182"/>
      <c r="O167" s="182"/>
      <c r="P167" s="182"/>
      <c r="Q167" s="182"/>
      <c r="R167" s="182" t="s">
        <v>1565</v>
      </c>
      <c r="S167" s="182"/>
      <c r="T167" s="182"/>
      <c r="U167" s="182"/>
      <c r="V167" s="182"/>
      <c r="W167" s="182"/>
      <c r="X167" s="182"/>
      <c r="Y167" s="182"/>
      <c r="Z167" s="182"/>
      <c r="AA167" s="191"/>
      <c r="AB167" s="191"/>
      <c r="AC167" s="191"/>
      <c r="AD167" s="191"/>
      <c r="AE167" s="192"/>
      <c r="AF167" s="192"/>
      <c r="AG167" s="192"/>
      <c r="AH167" s="196">
        <v>2806.6849999999999</v>
      </c>
      <c r="AI167" s="193"/>
      <c r="AJ167" s="191"/>
      <c r="AK167" s="194"/>
      <c r="AL167" s="192"/>
      <c r="AM167" s="192"/>
      <c r="AN167" s="192"/>
      <c r="AO167" s="192"/>
      <c r="AP167" s="192"/>
      <c r="AQ167" s="114"/>
      <c r="AR167" s="182" t="s">
        <v>1565</v>
      </c>
      <c r="AS167" s="114"/>
      <c r="AT167" s="114"/>
      <c r="AU167" s="195" t="s">
        <v>1565</v>
      </c>
      <c r="AV167" s="114"/>
      <c r="AW167" s="114"/>
      <c r="AX167" s="114"/>
      <c r="AY167" s="114"/>
      <c r="AZ167" s="114"/>
      <c r="BA167" s="114"/>
      <c r="BB167" s="114"/>
      <c r="BC167" s="114"/>
      <c r="BD167" s="114"/>
      <c r="BE167" s="114"/>
      <c r="BF167" s="182" t="s">
        <v>1565</v>
      </c>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row>
    <row r="168" spans="1:84" s="101" customFormat="1">
      <c r="A168" s="162" t="s">
        <v>92</v>
      </c>
      <c r="B168" s="160" t="s">
        <v>956</v>
      </c>
      <c r="C168" s="162" t="s">
        <v>787</v>
      </c>
      <c r="D168" s="162" t="s">
        <v>170</v>
      </c>
      <c r="E168" s="162" t="s">
        <v>791</v>
      </c>
      <c r="F168" s="189">
        <v>1</v>
      </c>
      <c r="G168" s="189" t="s">
        <v>1184</v>
      </c>
      <c r="H168" s="189" t="s">
        <v>1185</v>
      </c>
      <c r="I168" s="182">
        <v>2004</v>
      </c>
      <c r="J168" s="182">
        <v>1</v>
      </c>
      <c r="K168" s="182">
        <v>1</v>
      </c>
      <c r="L168" s="182">
        <v>1</v>
      </c>
      <c r="M168" s="182">
        <v>0</v>
      </c>
      <c r="N168" s="182">
        <v>1</v>
      </c>
      <c r="O168" s="182">
        <v>1</v>
      </c>
      <c r="P168" s="182">
        <v>0</v>
      </c>
      <c r="Q168" s="182">
        <v>0</v>
      </c>
      <c r="R168" s="182">
        <v>1</v>
      </c>
      <c r="S168" s="182">
        <v>1</v>
      </c>
      <c r="T168" s="182">
        <v>0</v>
      </c>
      <c r="U168" s="182">
        <v>0</v>
      </c>
      <c r="V168" s="182">
        <v>1</v>
      </c>
      <c r="W168" s="182">
        <v>1</v>
      </c>
      <c r="X168" s="182">
        <v>1</v>
      </c>
      <c r="Y168" s="182">
        <v>1</v>
      </c>
      <c r="Z168" s="182">
        <v>0</v>
      </c>
      <c r="AA168" s="190" t="s">
        <v>546</v>
      </c>
      <c r="AB168" s="190" t="s">
        <v>1243</v>
      </c>
      <c r="AC168" s="190" t="s">
        <v>1243</v>
      </c>
      <c r="AD168" s="190">
        <v>4.84</v>
      </c>
      <c r="AE168" s="195" t="s">
        <v>546</v>
      </c>
      <c r="AF168" s="195">
        <v>1598</v>
      </c>
      <c r="AG168" s="195">
        <v>1446.2809917355373</v>
      </c>
      <c r="AH168" s="193">
        <v>740.73299999999995</v>
      </c>
      <c r="AI168" s="196">
        <v>1044.9459999999999</v>
      </c>
      <c r="AJ168" s="190" t="s">
        <v>546</v>
      </c>
      <c r="AK168" s="194">
        <f>100*AF168/AH168</f>
        <v>215.73225440205852</v>
      </c>
      <c r="AL168" s="194">
        <f>100*AG168/AI168</f>
        <v>138.40724704774576</v>
      </c>
      <c r="AM168" s="194" t="s">
        <v>546</v>
      </c>
      <c r="AN168" s="195">
        <v>1598</v>
      </c>
      <c r="AO168" s="195">
        <v>1446.2809917355373</v>
      </c>
      <c r="AP168" s="195" t="s">
        <v>546</v>
      </c>
      <c r="AQ168" s="182">
        <v>0</v>
      </c>
      <c r="AR168" s="182">
        <v>1</v>
      </c>
      <c r="AS168" s="182">
        <v>1</v>
      </c>
      <c r="AT168" s="195">
        <v>0</v>
      </c>
      <c r="AU168" s="195">
        <v>2</v>
      </c>
      <c r="AV168" s="195">
        <v>0</v>
      </c>
      <c r="AW168" s="182">
        <v>1</v>
      </c>
      <c r="AX168" s="182">
        <v>0</v>
      </c>
      <c r="AY168" s="182">
        <v>0</v>
      </c>
      <c r="AZ168" s="182">
        <v>0</v>
      </c>
      <c r="BA168" s="182">
        <v>1</v>
      </c>
      <c r="BB168" s="182">
        <v>0</v>
      </c>
      <c r="BC168" s="182">
        <v>0</v>
      </c>
      <c r="BD168" s="195">
        <v>0</v>
      </c>
      <c r="BE168" s="195">
        <v>0</v>
      </c>
      <c r="BF168" s="182">
        <f>IF(BG168=1,1,IF(BH168=1,2,3))</f>
        <v>2</v>
      </c>
      <c r="BG168" s="182">
        <v>0</v>
      </c>
      <c r="BH168" s="195">
        <v>1</v>
      </c>
      <c r="BI168" s="195">
        <v>0</v>
      </c>
      <c r="BJ168" s="195">
        <v>0</v>
      </c>
      <c r="BK168" s="195">
        <v>0</v>
      </c>
      <c r="BL168" s="195">
        <v>0</v>
      </c>
      <c r="BM168" s="195">
        <v>0</v>
      </c>
      <c r="BN168" s="195">
        <v>0</v>
      </c>
      <c r="BO168" s="195">
        <v>0</v>
      </c>
      <c r="BP168" s="195">
        <v>0</v>
      </c>
      <c r="BQ168" s="195">
        <v>0</v>
      </c>
      <c r="BR168" s="195">
        <v>0</v>
      </c>
      <c r="BS168" s="195">
        <v>0</v>
      </c>
      <c r="BT168" s="195">
        <v>0</v>
      </c>
      <c r="BU168" s="114"/>
      <c r="BV168" s="114"/>
      <c r="BW168" s="114"/>
      <c r="BX168" s="114"/>
      <c r="BY168" s="114"/>
      <c r="BZ168" s="114"/>
      <c r="CA168" s="114"/>
      <c r="CB168" s="114"/>
      <c r="CC168" s="114"/>
      <c r="CD168" s="114"/>
      <c r="CE168" s="114"/>
      <c r="CF168" s="114"/>
    </row>
    <row r="169" spans="1:84" s="101" customFormat="1">
      <c r="A169" s="162" t="s">
        <v>70</v>
      </c>
      <c r="B169" s="160" t="s">
        <v>957</v>
      </c>
      <c r="C169" s="162" t="s">
        <v>787</v>
      </c>
      <c r="D169" s="162" t="s">
        <v>167</v>
      </c>
      <c r="E169" s="162" t="s">
        <v>796</v>
      </c>
      <c r="F169" s="189">
        <v>1</v>
      </c>
      <c r="G169" s="189" t="s">
        <v>1186</v>
      </c>
      <c r="H169" s="189" t="s">
        <v>1187</v>
      </c>
      <c r="I169" s="182">
        <v>1994</v>
      </c>
      <c r="J169" s="182">
        <v>1</v>
      </c>
      <c r="K169" s="182">
        <v>1</v>
      </c>
      <c r="L169" s="182">
        <v>1</v>
      </c>
      <c r="M169" s="182">
        <v>0</v>
      </c>
      <c r="N169" s="182">
        <v>1</v>
      </c>
      <c r="O169" s="182">
        <v>1</v>
      </c>
      <c r="P169" s="182">
        <v>0</v>
      </c>
      <c r="Q169" s="182">
        <v>0</v>
      </c>
      <c r="R169" s="182">
        <v>2</v>
      </c>
      <c r="S169" s="182">
        <v>0</v>
      </c>
      <c r="T169" s="182">
        <v>1</v>
      </c>
      <c r="U169" s="182">
        <v>0</v>
      </c>
      <c r="V169" s="182">
        <v>1</v>
      </c>
      <c r="W169" s="182">
        <v>1</v>
      </c>
      <c r="X169" s="182">
        <v>0</v>
      </c>
      <c r="Y169" s="182">
        <v>0</v>
      </c>
      <c r="Z169" s="182">
        <v>1</v>
      </c>
      <c r="AA169" s="190" t="s">
        <v>191</v>
      </c>
      <c r="AB169" s="190" t="s">
        <v>1242</v>
      </c>
      <c r="AC169" s="190" t="s">
        <v>1242</v>
      </c>
      <c r="AD169" s="190">
        <v>1589.2845</v>
      </c>
      <c r="AE169" s="195">
        <v>241</v>
      </c>
      <c r="AF169" s="195">
        <v>1122</v>
      </c>
      <c r="AG169" s="195">
        <v>943.82094584072263</v>
      </c>
      <c r="AH169" s="193">
        <v>534.66200000000003</v>
      </c>
      <c r="AI169" s="193">
        <v>703.08299999999997</v>
      </c>
      <c r="AJ169" s="190">
        <v>74</v>
      </c>
      <c r="AK169" s="194">
        <f>100*AF169/AH169</f>
        <v>209.85220569256836</v>
      </c>
      <c r="AL169" s="194">
        <f>100*AG169/AI169</f>
        <v>134.24033091978083</v>
      </c>
      <c r="AM169" s="194">
        <v>241</v>
      </c>
      <c r="AN169" s="195">
        <v>1122</v>
      </c>
      <c r="AO169" s="195">
        <v>943.82094584072263</v>
      </c>
      <c r="AP169" s="195">
        <v>0</v>
      </c>
      <c r="AQ169" s="182">
        <v>0</v>
      </c>
      <c r="AR169" s="182">
        <v>1</v>
      </c>
      <c r="AS169" s="182">
        <v>1</v>
      </c>
      <c r="AT169" s="195">
        <v>0</v>
      </c>
      <c r="AU169" s="195">
        <v>2</v>
      </c>
      <c r="AV169" s="195">
        <v>0</v>
      </c>
      <c r="AW169" s="182">
        <v>1</v>
      </c>
      <c r="AX169" s="182">
        <v>0</v>
      </c>
      <c r="AY169" s="182">
        <v>0</v>
      </c>
      <c r="AZ169" s="182">
        <v>0</v>
      </c>
      <c r="BA169" s="182">
        <v>0</v>
      </c>
      <c r="BB169" s="182">
        <v>0</v>
      </c>
      <c r="BC169" s="182">
        <v>1</v>
      </c>
      <c r="BD169" s="195">
        <v>0</v>
      </c>
      <c r="BE169" s="195">
        <v>0</v>
      </c>
      <c r="BF169" s="182">
        <f>IF(BG169=1,1,IF(BH169=1,2,3))</f>
        <v>2</v>
      </c>
      <c r="BG169" s="195">
        <v>0</v>
      </c>
      <c r="BH169" s="195">
        <v>1</v>
      </c>
      <c r="BI169" s="195">
        <v>0</v>
      </c>
      <c r="BJ169" s="195">
        <v>0</v>
      </c>
      <c r="BK169" s="195">
        <v>0</v>
      </c>
      <c r="BL169" s="195">
        <v>0</v>
      </c>
      <c r="BM169" s="195">
        <v>0</v>
      </c>
      <c r="BN169" s="195">
        <v>0</v>
      </c>
      <c r="BO169" s="195">
        <v>0</v>
      </c>
      <c r="BP169" s="195">
        <v>0</v>
      </c>
      <c r="BQ169" s="195">
        <v>0</v>
      </c>
      <c r="BR169" s="195">
        <v>0</v>
      </c>
      <c r="BS169" s="195">
        <v>0</v>
      </c>
      <c r="BT169" s="195">
        <v>0</v>
      </c>
      <c r="BU169" s="114"/>
      <c r="BV169" s="114"/>
      <c r="BW169" s="114"/>
      <c r="BX169" s="114"/>
      <c r="BY169" s="114"/>
      <c r="BZ169" s="114"/>
      <c r="CA169" s="114"/>
      <c r="CB169" s="114"/>
      <c r="CC169" s="114"/>
      <c r="CD169" s="114"/>
      <c r="CE169" s="114"/>
      <c r="CF169" s="114"/>
    </row>
    <row r="170" spans="1:84" s="101" customFormat="1" ht="15" customHeight="1">
      <c r="A170" s="162" t="s">
        <v>93</v>
      </c>
      <c r="B170" s="160" t="s">
        <v>958</v>
      </c>
      <c r="C170" s="162" t="s">
        <v>790</v>
      </c>
      <c r="D170" s="162" t="s">
        <v>168</v>
      </c>
      <c r="E170" s="162" t="s">
        <v>825</v>
      </c>
      <c r="F170" s="189">
        <v>1</v>
      </c>
      <c r="G170" s="189" t="s">
        <v>1188</v>
      </c>
      <c r="H170" s="189" t="s">
        <v>1189</v>
      </c>
      <c r="I170" s="182">
        <v>2008</v>
      </c>
      <c r="J170" s="182">
        <v>1</v>
      </c>
      <c r="K170" s="182">
        <v>1</v>
      </c>
      <c r="L170" s="182">
        <v>1</v>
      </c>
      <c r="M170" s="182">
        <v>0</v>
      </c>
      <c r="N170" s="182">
        <v>1</v>
      </c>
      <c r="O170" s="182">
        <v>1</v>
      </c>
      <c r="P170" s="182">
        <v>0</v>
      </c>
      <c r="Q170" s="182">
        <v>0</v>
      </c>
      <c r="R170" s="182">
        <v>2</v>
      </c>
      <c r="S170" s="182">
        <v>0</v>
      </c>
      <c r="T170" s="182">
        <v>1</v>
      </c>
      <c r="U170" s="182">
        <v>0</v>
      </c>
      <c r="V170" s="182">
        <v>1</v>
      </c>
      <c r="W170" s="182">
        <v>1</v>
      </c>
      <c r="X170" s="182">
        <v>1</v>
      </c>
      <c r="Y170" s="182">
        <v>1</v>
      </c>
      <c r="Z170" s="182">
        <v>1</v>
      </c>
      <c r="AA170" s="190" t="s">
        <v>546</v>
      </c>
      <c r="AB170" s="190" t="s">
        <v>271</v>
      </c>
      <c r="AC170" s="190" t="s">
        <v>1236</v>
      </c>
      <c r="AD170" s="190">
        <v>32.823</v>
      </c>
      <c r="AE170" s="195" t="s">
        <v>546</v>
      </c>
      <c r="AF170" s="195" t="s">
        <v>271</v>
      </c>
      <c r="AG170" s="195">
        <v>1523322.0607500838</v>
      </c>
      <c r="AH170" s="196">
        <v>4740.3280000000004</v>
      </c>
      <c r="AI170" s="196">
        <v>5674.3850000000002</v>
      </c>
      <c r="AJ170" s="190" t="s">
        <v>546</v>
      </c>
      <c r="AK170" s="195" t="s">
        <v>271</v>
      </c>
      <c r="AL170" s="194">
        <f>100*AG170/AI170</f>
        <v>26845.588742217591</v>
      </c>
      <c r="AM170" s="194" t="s">
        <v>271</v>
      </c>
      <c r="AN170" s="195" t="s">
        <v>271</v>
      </c>
      <c r="AO170" s="195">
        <v>1523322.0607500838</v>
      </c>
      <c r="AP170" s="195" t="s">
        <v>546</v>
      </c>
      <c r="AQ170" s="182">
        <v>0</v>
      </c>
      <c r="AR170" s="182">
        <v>1</v>
      </c>
      <c r="AS170" s="182">
        <v>1</v>
      </c>
      <c r="AT170" s="195">
        <v>0</v>
      </c>
      <c r="AU170" s="195">
        <v>2</v>
      </c>
      <c r="AV170" s="195">
        <v>0</v>
      </c>
      <c r="AW170" s="182">
        <v>1</v>
      </c>
      <c r="AX170" s="182">
        <v>0</v>
      </c>
      <c r="AY170" s="182">
        <v>0</v>
      </c>
      <c r="AZ170" s="182">
        <v>0</v>
      </c>
      <c r="BA170" s="182">
        <v>0</v>
      </c>
      <c r="BB170" s="182">
        <v>0</v>
      </c>
      <c r="BC170" s="182">
        <v>1</v>
      </c>
      <c r="BD170" s="195">
        <v>0</v>
      </c>
      <c r="BE170" s="195">
        <v>0</v>
      </c>
      <c r="BF170" s="182">
        <f>IF(BG170=1,1,IF(BH170=1,2,3))</f>
        <v>2</v>
      </c>
      <c r="BG170" s="195">
        <v>0</v>
      </c>
      <c r="BH170" s="182">
        <v>1</v>
      </c>
      <c r="BI170" s="195">
        <v>0</v>
      </c>
      <c r="BJ170" s="195">
        <v>0</v>
      </c>
      <c r="BK170" s="195">
        <v>0</v>
      </c>
      <c r="BL170" s="182">
        <v>1</v>
      </c>
      <c r="BM170" s="195">
        <v>0</v>
      </c>
      <c r="BN170" s="195">
        <v>0</v>
      </c>
      <c r="BO170" s="195">
        <v>0</v>
      </c>
      <c r="BP170" s="195">
        <v>0</v>
      </c>
      <c r="BQ170" s="195">
        <v>0</v>
      </c>
      <c r="BR170" s="195">
        <v>0</v>
      </c>
      <c r="BS170" s="195">
        <v>0</v>
      </c>
      <c r="BT170" s="195">
        <v>0</v>
      </c>
      <c r="BU170" s="114"/>
      <c r="BV170" s="114"/>
      <c r="BW170" s="114"/>
      <c r="BX170" s="114"/>
      <c r="BY170" s="114"/>
      <c r="BZ170" s="114"/>
      <c r="CA170" s="114"/>
      <c r="CB170" s="114"/>
      <c r="CC170" s="114"/>
      <c r="CD170" s="114"/>
      <c r="CE170" s="114"/>
      <c r="CF170" s="114"/>
    </row>
    <row r="171" spans="1:84" s="101" customFormat="1">
      <c r="A171" s="162" t="s">
        <v>176</v>
      </c>
      <c r="B171" s="160" t="s">
        <v>1002</v>
      </c>
      <c r="C171" s="189" t="s">
        <v>795</v>
      </c>
      <c r="D171" s="162" t="s">
        <v>168</v>
      </c>
      <c r="E171" s="162" t="s">
        <v>825</v>
      </c>
      <c r="F171" s="189">
        <v>0</v>
      </c>
      <c r="G171" s="189"/>
      <c r="H171" s="189"/>
      <c r="I171" s="182"/>
      <c r="J171" s="182"/>
      <c r="K171" s="182" t="s">
        <v>1565</v>
      </c>
      <c r="L171" s="182"/>
      <c r="M171" s="182"/>
      <c r="N171" s="182"/>
      <c r="O171" s="182"/>
      <c r="P171" s="182"/>
      <c r="Q171" s="182"/>
      <c r="R171" s="182" t="s">
        <v>1565</v>
      </c>
      <c r="S171" s="182"/>
      <c r="T171" s="182"/>
      <c r="U171" s="182"/>
      <c r="V171" s="182"/>
      <c r="W171" s="182"/>
      <c r="X171" s="182"/>
      <c r="Y171" s="182"/>
      <c r="Z171" s="182"/>
      <c r="AA171" s="191"/>
      <c r="AB171" s="191"/>
      <c r="AC171" s="191"/>
      <c r="AD171" s="191"/>
      <c r="AE171" s="192"/>
      <c r="AF171" s="192"/>
      <c r="AG171" s="192"/>
      <c r="AH171" s="196">
        <v>3871.0610000000001</v>
      </c>
      <c r="AI171" s="196">
        <v>5177.2950000000001</v>
      </c>
      <c r="AJ171" s="191"/>
      <c r="AK171" s="194"/>
      <c r="AL171" s="192"/>
      <c r="AM171" s="192"/>
      <c r="AN171" s="192"/>
      <c r="AO171" s="192"/>
      <c r="AP171" s="192"/>
      <c r="AQ171" s="114"/>
      <c r="AR171" s="182" t="s">
        <v>1565</v>
      </c>
      <c r="AS171" s="114"/>
      <c r="AT171" s="114"/>
      <c r="AU171" s="195" t="s">
        <v>1565</v>
      </c>
      <c r="AV171" s="114"/>
      <c r="AW171" s="114"/>
      <c r="AX171" s="114"/>
      <c r="AY171" s="114"/>
      <c r="AZ171" s="114"/>
      <c r="BA171" s="114"/>
      <c r="BB171" s="114"/>
      <c r="BC171" s="114"/>
      <c r="BD171" s="114"/>
      <c r="BE171" s="114"/>
      <c r="BF171" s="182" t="s">
        <v>1565</v>
      </c>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row>
    <row r="172" spans="1:84" s="101" customFormat="1">
      <c r="A172" s="162" t="s">
        <v>162</v>
      </c>
      <c r="B172" s="160" t="s">
        <v>959</v>
      </c>
      <c r="C172" s="162" t="s">
        <v>787</v>
      </c>
      <c r="D172" s="162" t="s">
        <v>167</v>
      </c>
      <c r="E172" s="162" t="s">
        <v>796</v>
      </c>
      <c r="F172" s="189">
        <v>0</v>
      </c>
      <c r="G172" s="189"/>
      <c r="H172" s="189"/>
      <c r="I172" s="182"/>
      <c r="J172" s="182"/>
      <c r="K172" s="182" t="s">
        <v>1565</v>
      </c>
      <c r="L172" s="182"/>
      <c r="M172" s="182"/>
      <c r="N172" s="182"/>
      <c r="O172" s="182"/>
      <c r="P172" s="182"/>
      <c r="Q172" s="182"/>
      <c r="R172" s="182" t="s">
        <v>1565</v>
      </c>
      <c r="S172" s="182"/>
      <c r="T172" s="182"/>
      <c r="U172" s="182"/>
      <c r="V172" s="182"/>
      <c r="W172" s="182"/>
      <c r="X172" s="182"/>
      <c r="Y172" s="182"/>
      <c r="Z172" s="182"/>
      <c r="AA172" s="191"/>
      <c r="AB172" s="191"/>
      <c r="AC172" s="191"/>
      <c r="AD172" s="191"/>
      <c r="AE172" s="192"/>
      <c r="AF172" s="192"/>
      <c r="AG172" s="192"/>
      <c r="AH172" s="193">
        <v>504.1</v>
      </c>
      <c r="AI172" s="193">
        <v>639.52599999999995</v>
      </c>
      <c r="AJ172" s="191"/>
      <c r="AK172" s="194"/>
      <c r="AL172" s="192"/>
      <c r="AM172" s="192"/>
      <c r="AN172" s="192"/>
      <c r="AO172" s="192"/>
      <c r="AP172" s="192"/>
      <c r="AQ172" s="114"/>
      <c r="AR172" s="182" t="s">
        <v>1565</v>
      </c>
      <c r="AS172" s="114"/>
      <c r="AT172" s="114"/>
      <c r="AU172" s="195" t="s">
        <v>1565</v>
      </c>
      <c r="AV172" s="114"/>
      <c r="AW172" s="114"/>
      <c r="AX172" s="114"/>
      <c r="AY172" s="114"/>
      <c r="AZ172" s="114"/>
      <c r="BA172" s="114"/>
      <c r="BB172" s="114"/>
      <c r="BC172" s="114"/>
      <c r="BD172" s="114"/>
      <c r="BE172" s="114"/>
      <c r="BF172" s="182" t="s">
        <v>1565</v>
      </c>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row>
    <row r="173" spans="1:84" s="101" customFormat="1">
      <c r="A173" s="162" t="s">
        <v>163</v>
      </c>
      <c r="B173" s="160" t="s">
        <v>989</v>
      </c>
      <c r="C173" s="162" t="s">
        <v>795</v>
      </c>
      <c r="D173" s="162" t="s">
        <v>168</v>
      </c>
      <c r="E173" s="162" t="s">
        <v>825</v>
      </c>
      <c r="F173" s="189">
        <v>0</v>
      </c>
      <c r="G173" s="189"/>
      <c r="H173" s="189"/>
      <c r="I173" s="182"/>
      <c r="J173" s="182"/>
      <c r="K173" s="182" t="s">
        <v>1565</v>
      </c>
      <c r="L173" s="182"/>
      <c r="M173" s="182"/>
      <c r="N173" s="182"/>
      <c r="O173" s="182"/>
      <c r="P173" s="182"/>
      <c r="Q173" s="182"/>
      <c r="R173" s="182" t="s">
        <v>1565</v>
      </c>
      <c r="S173" s="182"/>
      <c r="T173" s="182"/>
      <c r="U173" s="182"/>
      <c r="V173" s="182"/>
      <c r="W173" s="182"/>
      <c r="X173" s="182"/>
      <c r="Y173" s="182"/>
      <c r="Z173" s="182"/>
      <c r="AA173" s="191"/>
      <c r="AB173" s="191"/>
      <c r="AC173" s="191"/>
      <c r="AD173" s="191"/>
      <c r="AE173" s="192"/>
      <c r="AF173" s="192"/>
      <c r="AG173" s="192"/>
      <c r="AH173" s="196">
        <v>3845.232</v>
      </c>
      <c r="AI173" s="196">
        <v>4604.9139999999998</v>
      </c>
      <c r="AJ173" s="191"/>
      <c r="AK173" s="194"/>
      <c r="AL173" s="192"/>
      <c r="AM173" s="192"/>
      <c r="AN173" s="192"/>
      <c r="AO173" s="192"/>
      <c r="AP173" s="192"/>
      <c r="AQ173" s="114"/>
      <c r="AR173" s="182" t="s">
        <v>1565</v>
      </c>
      <c r="AS173" s="114"/>
      <c r="AT173" s="114"/>
      <c r="AU173" s="195" t="s">
        <v>1565</v>
      </c>
      <c r="AV173" s="114"/>
      <c r="AW173" s="114"/>
      <c r="AX173" s="114"/>
      <c r="AY173" s="114"/>
      <c r="AZ173" s="114"/>
      <c r="BA173" s="114"/>
      <c r="BB173" s="114"/>
      <c r="BC173" s="114"/>
      <c r="BD173" s="114"/>
      <c r="BE173" s="114"/>
      <c r="BF173" s="182" t="s">
        <v>1565</v>
      </c>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c r="CA173" s="114"/>
      <c r="CB173" s="114"/>
      <c r="CC173" s="114"/>
      <c r="CD173" s="114"/>
      <c r="CE173" s="114"/>
      <c r="CF173" s="114"/>
    </row>
    <row r="174" spans="1:84" s="101" customFormat="1">
      <c r="A174" s="162" t="s">
        <v>960</v>
      </c>
      <c r="B174" s="160" t="s">
        <v>961</v>
      </c>
      <c r="C174" s="162" t="s">
        <v>801</v>
      </c>
      <c r="D174" s="162" t="s">
        <v>171</v>
      </c>
      <c r="E174" s="162"/>
      <c r="F174" s="189">
        <v>1</v>
      </c>
      <c r="G174" s="189" t="s">
        <v>1190</v>
      </c>
      <c r="H174" s="189" t="s">
        <v>1191</v>
      </c>
      <c r="I174" s="182">
        <v>1986</v>
      </c>
      <c r="J174" s="182">
        <v>1</v>
      </c>
      <c r="K174" s="182">
        <v>1</v>
      </c>
      <c r="L174" s="182">
        <v>1</v>
      </c>
      <c r="M174" s="182">
        <v>0</v>
      </c>
      <c r="N174" s="182">
        <v>1</v>
      </c>
      <c r="O174" s="182">
        <v>1</v>
      </c>
      <c r="P174" s="182">
        <v>0</v>
      </c>
      <c r="Q174" s="182">
        <v>0</v>
      </c>
      <c r="R174" s="182">
        <v>1</v>
      </c>
      <c r="S174" s="182">
        <v>1</v>
      </c>
      <c r="T174" s="182">
        <v>0</v>
      </c>
      <c r="U174" s="182">
        <v>0</v>
      </c>
      <c r="V174" s="182">
        <v>1</v>
      </c>
      <c r="W174" s="182">
        <v>1</v>
      </c>
      <c r="X174" s="182">
        <v>1</v>
      </c>
      <c r="Y174" s="182">
        <v>1</v>
      </c>
      <c r="Z174" s="182">
        <v>1</v>
      </c>
      <c r="AA174" s="190" t="s">
        <v>1240</v>
      </c>
      <c r="AB174" s="190" t="s">
        <v>1241</v>
      </c>
      <c r="AC174" s="190" t="s">
        <v>1237</v>
      </c>
      <c r="AD174" s="190">
        <v>6.4457000000000004</v>
      </c>
      <c r="AE174" s="195">
        <v>7937</v>
      </c>
      <c r="AF174" s="195">
        <v>11774</v>
      </c>
      <c r="AG174" s="195">
        <v>19392.773476891569</v>
      </c>
      <c r="AH174" s="196">
        <v>15505.496999999999</v>
      </c>
      <c r="AI174" s="196">
        <v>20610.650000000001</v>
      </c>
      <c r="AJ174" s="190">
        <v>92</v>
      </c>
      <c r="AK174" s="194">
        <f>100*AF174/AH174</f>
        <v>75.934360569029167</v>
      </c>
      <c r="AL174" s="194">
        <f>100*AG174/AI174</f>
        <v>94.091032921773774</v>
      </c>
      <c r="AM174" s="194">
        <v>7937</v>
      </c>
      <c r="AN174" s="195">
        <v>11774</v>
      </c>
      <c r="AO174" s="195">
        <v>19392.773476891569</v>
      </c>
      <c r="AP174" s="195">
        <v>0</v>
      </c>
      <c r="AQ174" s="182">
        <v>0</v>
      </c>
      <c r="AR174" s="182">
        <v>1</v>
      </c>
      <c r="AS174" s="182">
        <v>1</v>
      </c>
      <c r="AT174" s="195">
        <v>0</v>
      </c>
      <c r="AU174" s="195">
        <v>3</v>
      </c>
      <c r="AV174" s="195">
        <v>0</v>
      </c>
      <c r="AW174" s="195">
        <v>0</v>
      </c>
      <c r="AX174" s="182">
        <v>1</v>
      </c>
      <c r="AY174" s="195">
        <v>0</v>
      </c>
      <c r="AZ174" s="195">
        <v>0</v>
      </c>
      <c r="BA174" s="182">
        <v>1</v>
      </c>
      <c r="BB174" s="195">
        <v>0</v>
      </c>
      <c r="BC174" s="195">
        <v>0</v>
      </c>
      <c r="BD174" s="195">
        <v>0</v>
      </c>
      <c r="BE174" s="195">
        <v>0</v>
      </c>
      <c r="BF174" s="182">
        <f>IF(BG174=1,1,IF(BH174=1,2,3))</f>
        <v>2</v>
      </c>
      <c r="BG174" s="195">
        <v>0</v>
      </c>
      <c r="BH174" s="195">
        <v>1</v>
      </c>
      <c r="BI174" s="195">
        <v>0</v>
      </c>
      <c r="BJ174" s="195">
        <v>0</v>
      </c>
      <c r="BK174" s="195">
        <v>0</v>
      </c>
      <c r="BL174" s="195">
        <v>0</v>
      </c>
      <c r="BM174" s="195">
        <v>0</v>
      </c>
      <c r="BN174" s="195">
        <v>0</v>
      </c>
      <c r="BO174" s="195">
        <v>0</v>
      </c>
      <c r="BP174" s="195">
        <v>0</v>
      </c>
      <c r="BQ174" s="195">
        <v>0</v>
      </c>
      <c r="BR174" s="195">
        <v>0</v>
      </c>
      <c r="BS174" s="195">
        <v>0</v>
      </c>
      <c r="BT174" s="195">
        <v>0</v>
      </c>
      <c r="BU174" s="114"/>
      <c r="BV174" s="114"/>
      <c r="BW174" s="114"/>
      <c r="BX174" s="114"/>
      <c r="BY174" s="114"/>
      <c r="BZ174" s="114"/>
      <c r="CA174" s="114"/>
      <c r="CB174" s="114"/>
      <c r="CC174" s="114"/>
      <c r="CD174" s="114"/>
      <c r="CE174" s="114"/>
      <c r="CF174" s="114"/>
    </row>
    <row r="175" spans="1:84" s="101" customFormat="1">
      <c r="A175" s="162" t="s">
        <v>129</v>
      </c>
      <c r="B175" s="160" t="s">
        <v>962</v>
      </c>
      <c r="C175" s="162" t="s">
        <v>790</v>
      </c>
      <c r="D175" s="162" t="s">
        <v>170</v>
      </c>
      <c r="E175" s="162" t="s">
        <v>793</v>
      </c>
      <c r="F175" s="189">
        <v>0</v>
      </c>
      <c r="G175" s="189"/>
      <c r="H175" s="189"/>
      <c r="I175" s="182"/>
      <c r="J175" s="182"/>
      <c r="K175" s="182" t="s">
        <v>1565</v>
      </c>
      <c r="L175" s="182"/>
      <c r="M175" s="182"/>
      <c r="N175" s="182"/>
      <c r="O175" s="182"/>
      <c r="P175" s="182"/>
      <c r="Q175" s="182"/>
      <c r="R175" s="182" t="s">
        <v>1565</v>
      </c>
      <c r="S175" s="182"/>
      <c r="T175" s="182"/>
      <c r="U175" s="182"/>
      <c r="V175" s="182"/>
      <c r="W175" s="182"/>
      <c r="X175" s="182"/>
      <c r="Y175" s="182"/>
      <c r="Z175" s="182"/>
      <c r="AA175" s="191"/>
      <c r="AB175" s="191"/>
      <c r="AC175" s="191"/>
      <c r="AD175" s="191"/>
      <c r="AE175" s="192"/>
      <c r="AF175" s="192"/>
      <c r="AG175" s="192"/>
      <c r="AH175" s="196">
        <v>4212.1540000000005</v>
      </c>
      <c r="AI175" s="196">
        <v>4345.1729999999998</v>
      </c>
      <c r="AJ175" s="191"/>
      <c r="AK175" s="194"/>
      <c r="AL175" s="192"/>
      <c r="AM175" s="192"/>
      <c r="AN175" s="192"/>
      <c r="AO175" s="192"/>
      <c r="AP175" s="192"/>
      <c r="AQ175" s="114"/>
      <c r="AR175" s="182" t="s">
        <v>1565</v>
      </c>
      <c r="AS175" s="114"/>
      <c r="AT175" s="114"/>
      <c r="AU175" s="195" t="s">
        <v>1565</v>
      </c>
      <c r="AV175" s="114"/>
      <c r="AW175" s="114"/>
      <c r="AX175" s="114"/>
      <c r="AY175" s="114"/>
      <c r="AZ175" s="114"/>
      <c r="BA175" s="114"/>
      <c r="BB175" s="114"/>
      <c r="BC175" s="114"/>
      <c r="BD175" s="114"/>
      <c r="BE175" s="114"/>
      <c r="BF175" s="182" t="s">
        <v>1565</v>
      </c>
      <c r="BG175" s="114"/>
      <c r="BH175" s="114"/>
      <c r="BI175" s="114"/>
      <c r="BJ175" s="114"/>
      <c r="BK175" s="114"/>
      <c r="BL175" s="114"/>
      <c r="BM175" s="114"/>
      <c r="BN175" s="114"/>
      <c r="BO175" s="114"/>
      <c r="BP175" s="114"/>
      <c r="BQ175" s="114"/>
      <c r="BR175" s="114"/>
      <c r="BS175" s="114"/>
      <c r="BT175" s="114"/>
      <c r="BU175" s="114"/>
      <c r="BV175" s="114"/>
      <c r="BW175" s="114"/>
      <c r="BX175" s="114"/>
      <c r="BY175" s="114"/>
      <c r="BZ175" s="114"/>
      <c r="CA175" s="114"/>
      <c r="CB175" s="114"/>
      <c r="CC175" s="114"/>
      <c r="CD175" s="114"/>
      <c r="CE175" s="114"/>
      <c r="CF175" s="114"/>
    </row>
    <row r="176" spans="1:84" s="101" customFormat="1">
      <c r="A176" s="162" t="s">
        <v>72</v>
      </c>
      <c r="B176" s="160" t="s">
        <v>963</v>
      </c>
      <c r="C176" s="162" t="s">
        <v>790</v>
      </c>
      <c r="D176" s="162" t="s">
        <v>169</v>
      </c>
      <c r="E176" s="162" t="s">
        <v>791</v>
      </c>
      <c r="F176" s="189">
        <v>1</v>
      </c>
      <c r="G176" s="189" t="s">
        <v>1192</v>
      </c>
      <c r="H176" s="189" t="s">
        <v>1193</v>
      </c>
      <c r="I176" s="182">
        <v>1983</v>
      </c>
      <c r="J176" s="182">
        <v>1</v>
      </c>
      <c r="K176" s="182">
        <v>1</v>
      </c>
      <c r="L176" s="182">
        <v>1</v>
      </c>
      <c r="M176" s="182">
        <v>0</v>
      </c>
      <c r="N176" s="182">
        <v>1</v>
      </c>
      <c r="O176" s="182">
        <v>1</v>
      </c>
      <c r="P176" s="182">
        <v>0</v>
      </c>
      <c r="Q176" s="182">
        <v>0</v>
      </c>
      <c r="R176" s="182">
        <v>2</v>
      </c>
      <c r="S176" s="182">
        <v>0</v>
      </c>
      <c r="T176" s="182">
        <v>1</v>
      </c>
      <c r="U176" s="182">
        <v>0</v>
      </c>
      <c r="V176" s="182">
        <v>1</v>
      </c>
      <c r="W176" s="182">
        <v>1</v>
      </c>
      <c r="X176" s="182">
        <v>1</v>
      </c>
      <c r="Y176" s="182">
        <v>1</v>
      </c>
      <c r="Z176" s="182">
        <v>0</v>
      </c>
      <c r="AA176" s="190" t="s">
        <v>1239</v>
      </c>
      <c r="AB176" s="190" t="s">
        <v>1239</v>
      </c>
      <c r="AC176" s="190" t="s">
        <v>1238</v>
      </c>
      <c r="AD176" s="190">
        <v>2.1518000000000002</v>
      </c>
      <c r="AE176" s="195">
        <v>33333</v>
      </c>
      <c r="AF176" s="195">
        <v>33333</v>
      </c>
      <c r="AG176" s="195">
        <v>46472.720513058834</v>
      </c>
      <c r="AH176" s="196">
        <v>10020.673000000001</v>
      </c>
      <c r="AI176" s="196">
        <v>10815.457</v>
      </c>
      <c r="AJ176" s="190">
        <v>730</v>
      </c>
      <c r="AK176" s="194">
        <f>100*AF176/AH176</f>
        <v>332.64232851426243</v>
      </c>
      <c r="AL176" s="194">
        <f>100*AG176/AI176</f>
        <v>429.68799666124914</v>
      </c>
      <c r="AM176" s="194">
        <v>33333</v>
      </c>
      <c r="AN176" s="195">
        <v>33333</v>
      </c>
      <c r="AO176" s="195">
        <v>46472.720513058834</v>
      </c>
      <c r="AP176" s="195">
        <v>0</v>
      </c>
      <c r="AQ176" s="182">
        <v>0</v>
      </c>
      <c r="AR176" s="182">
        <v>1</v>
      </c>
      <c r="AS176" s="182">
        <v>1</v>
      </c>
      <c r="AT176" s="195">
        <v>0</v>
      </c>
      <c r="AU176" s="195">
        <v>2</v>
      </c>
      <c r="AV176" s="195">
        <v>0</v>
      </c>
      <c r="AW176" s="182">
        <v>1</v>
      </c>
      <c r="AX176" s="182">
        <v>0</v>
      </c>
      <c r="AY176" s="182">
        <v>0</v>
      </c>
      <c r="AZ176" s="182">
        <v>1</v>
      </c>
      <c r="BA176" s="182">
        <v>1</v>
      </c>
      <c r="BB176" s="182">
        <v>0</v>
      </c>
      <c r="BC176" s="182">
        <v>0</v>
      </c>
      <c r="BD176" s="195">
        <v>0</v>
      </c>
      <c r="BE176" s="195">
        <v>0</v>
      </c>
      <c r="BF176" s="182">
        <f>IF(BG176=1,1,IF(BH176=1,2,3))</f>
        <v>2</v>
      </c>
      <c r="BG176" s="195">
        <v>0</v>
      </c>
      <c r="BH176" s="182">
        <v>1</v>
      </c>
      <c r="BI176" s="195">
        <v>0</v>
      </c>
      <c r="BJ176" s="195">
        <v>0</v>
      </c>
      <c r="BK176" s="195">
        <v>0</v>
      </c>
      <c r="BL176" s="195">
        <v>0</v>
      </c>
      <c r="BM176" s="195">
        <v>0</v>
      </c>
      <c r="BN176" s="195">
        <v>0</v>
      </c>
      <c r="BO176" s="195">
        <v>0</v>
      </c>
      <c r="BP176" s="195">
        <v>0</v>
      </c>
      <c r="BQ176" s="195">
        <v>0</v>
      </c>
      <c r="BR176" s="195">
        <v>0</v>
      </c>
      <c r="BS176" s="195">
        <v>0</v>
      </c>
      <c r="BT176" s="195">
        <v>0</v>
      </c>
      <c r="BU176" s="114"/>
      <c r="BV176" s="114"/>
      <c r="BW176" s="114"/>
      <c r="BX176" s="114"/>
      <c r="BY176" s="114"/>
      <c r="BZ176" s="114"/>
      <c r="CA176" s="114"/>
      <c r="CB176" s="114"/>
      <c r="CC176" s="114"/>
      <c r="CD176" s="114"/>
      <c r="CE176" s="114"/>
      <c r="CF176" s="114"/>
    </row>
    <row r="177" spans="1:84" s="101" customFormat="1">
      <c r="A177" s="162" t="s">
        <v>132</v>
      </c>
      <c r="B177" s="160" t="s">
        <v>964</v>
      </c>
      <c r="C177" s="162" t="s">
        <v>795</v>
      </c>
      <c r="D177" s="162" t="s">
        <v>170</v>
      </c>
      <c r="E177" s="162" t="s">
        <v>791</v>
      </c>
      <c r="F177" s="189">
        <v>1</v>
      </c>
      <c r="G177" s="189" t="s">
        <v>1196</v>
      </c>
      <c r="H177" s="189" t="s">
        <v>1313</v>
      </c>
      <c r="I177" s="182">
        <v>2000</v>
      </c>
      <c r="J177" s="182">
        <v>1</v>
      </c>
      <c r="K177" s="182">
        <v>1</v>
      </c>
      <c r="L177" s="182">
        <v>1</v>
      </c>
      <c r="M177" s="182">
        <v>0</v>
      </c>
      <c r="N177" s="182">
        <v>1</v>
      </c>
      <c r="O177" s="182">
        <v>1</v>
      </c>
      <c r="P177" s="182">
        <v>0</v>
      </c>
      <c r="Q177" s="182">
        <v>0</v>
      </c>
      <c r="R177" s="182">
        <v>1</v>
      </c>
      <c r="S177" s="182">
        <v>1</v>
      </c>
      <c r="T177" s="182">
        <v>0</v>
      </c>
      <c r="U177" s="182">
        <v>0</v>
      </c>
      <c r="V177" s="182">
        <v>1</v>
      </c>
      <c r="W177" s="182">
        <v>1</v>
      </c>
      <c r="X177" s="182">
        <v>1</v>
      </c>
      <c r="Y177" s="182">
        <v>0</v>
      </c>
      <c r="Z177" s="182">
        <v>0</v>
      </c>
      <c r="AA177" s="190" t="s">
        <v>271</v>
      </c>
      <c r="AB177" s="190" t="s">
        <v>271</v>
      </c>
      <c r="AC177" s="190" t="s">
        <v>271</v>
      </c>
      <c r="AD177" s="190">
        <v>2.85</v>
      </c>
      <c r="AE177" s="190" t="s">
        <v>271</v>
      </c>
      <c r="AF177" s="190" t="s">
        <v>271</v>
      </c>
      <c r="AG177" s="190" t="s">
        <v>271</v>
      </c>
      <c r="AH177" s="196">
        <v>4072.1010000000001</v>
      </c>
      <c r="AI177" s="196">
        <v>7111.9960000000001</v>
      </c>
      <c r="AJ177" s="190" t="s">
        <v>271</v>
      </c>
      <c r="AK177" s="190" t="s">
        <v>271</v>
      </c>
      <c r="AL177" s="190" t="s">
        <v>271</v>
      </c>
      <c r="AM177" s="194" t="s">
        <v>271</v>
      </c>
      <c r="AN177" s="190" t="s">
        <v>271</v>
      </c>
      <c r="AO177" s="190" t="s">
        <v>271</v>
      </c>
      <c r="AP177" s="195">
        <v>0</v>
      </c>
      <c r="AQ177" s="182">
        <v>0</v>
      </c>
      <c r="AR177" s="182">
        <v>1</v>
      </c>
      <c r="AS177" s="182">
        <v>1</v>
      </c>
      <c r="AT177" s="195">
        <v>0</v>
      </c>
      <c r="AU177" s="195">
        <v>2</v>
      </c>
      <c r="AV177" s="195">
        <v>0</v>
      </c>
      <c r="AW177" s="182">
        <v>1</v>
      </c>
      <c r="AX177" s="182">
        <v>0</v>
      </c>
      <c r="AY177" s="182">
        <v>0</v>
      </c>
      <c r="AZ177" s="182">
        <v>0</v>
      </c>
      <c r="BA177" s="182">
        <v>0</v>
      </c>
      <c r="BB177" s="182">
        <v>0</v>
      </c>
      <c r="BC177" s="182">
        <v>1</v>
      </c>
      <c r="BD177" s="195">
        <v>0</v>
      </c>
      <c r="BE177" s="195">
        <v>0</v>
      </c>
      <c r="BF177" s="182">
        <f>IF(BG177=1,1,IF(BH177=1,2,3))</f>
        <v>2</v>
      </c>
      <c r="BG177" s="195">
        <v>0</v>
      </c>
      <c r="BH177" s="182">
        <v>1</v>
      </c>
      <c r="BI177" s="195">
        <v>0</v>
      </c>
      <c r="BJ177" s="195">
        <v>0</v>
      </c>
      <c r="BK177" s="195">
        <v>0</v>
      </c>
      <c r="BL177" s="195">
        <v>0</v>
      </c>
      <c r="BM177" s="195">
        <v>0</v>
      </c>
      <c r="BN177" s="195">
        <v>0</v>
      </c>
      <c r="BO177" s="195">
        <v>0</v>
      </c>
      <c r="BP177" s="195">
        <v>0</v>
      </c>
      <c r="BQ177" s="195">
        <v>0</v>
      </c>
      <c r="BR177" s="195">
        <v>0</v>
      </c>
      <c r="BS177" s="195">
        <v>0</v>
      </c>
      <c r="BT177" s="195">
        <v>0</v>
      </c>
      <c r="BU177" s="114"/>
      <c r="BV177" s="114"/>
      <c r="BW177" s="114"/>
      <c r="BX177" s="114"/>
      <c r="BY177" s="114"/>
      <c r="BZ177" s="114"/>
      <c r="CA177" s="114"/>
      <c r="CB177" s="114"/>
      <c r="CC177" s="114"/>
      <c r="CD177" s="114"/>
      <c r="CE177" s="114"/>
      <c r="CF177" s="114"/>
    </row>
    <row r="178" spans="1:84" s="101" customFormat="1">
      <c r="A178" s="162" t="s">
        <v>173</v>
      </c>
      <c r="B178" s="160" t="s">
        <v>1001</v>
      </c>
      <c r="C178" s="189" t="s">
        <v>790</v>
      </c>
      <c r="D178" s="162" t="s">
        <v>168</v>
      </c>
      <c r="E178" s="189" t="s">
        <v>825</v>
      </c>
      <c r="F178" s="189">
        <v>0</v>
      </c>
      <c r="G178" s="189"/>
      <c r="H178" s="189"/>
      <c r="I178" s="182"/>
      <c r="J178" s="182"/>
      <c r="K178" s="182" t="s">
        <v>1565</v>
      </c>
      <c r="L178" s="182"/>
      <c r="M178" s="182"/>
      <c r="N178" s="182"/>
      <c r="O178" s="182"/>
      <c r="P178" s="182"/>
      <c r="Q178" s="182"/>
      <c r="R178" s="182" t="s">
        <v>1565</v>
      </c>
      <c r="S178" s="182"/>
      <c r="T178" s="182"/>
      <c r="U178" s="182"/>
      <c r="V178" s="182"/>
      <c r="W178" s="182"/>
      <c r="X178" s="182"/>
      <c r="Y178" s="182"/>
      <c r="Z178" s="182"/>
      <c r="AA178" s="191"/>
      <c r="AB178" s="191"/>
      <c r="AC178" s="191"/>
      <c r="AD178" s="191"/>
      <c r="AE178" s="192"/>
      <c r="AF178" s="192"/>
      <c r="AG178" s="192"/>
      <c r="AH178" s="196">
        <v>2862.982</v>
      </c>
      <c r="AI178" s="196">
        <v>3404.9639999999999</v>
      </c>
      <c r="AJ178" s="191"/>
      <c r="AK178" s="194"/>
      <c r="AL178" s="192"/>
      <c r="AM178" s="192"/>
      <c r="AN178" s="192"/>
      <c r="AO178" s="192"/>
      <c r="AP178" s="192"/>
      <c r="AQ178" s="114"/>
      <c r="AR178" s="182" t="s">
        <v>1565</v>
      </c>
      <c r="AS178" s="114"/>
      <c r="AT178" s="114"/>
      <c r="AU178" s="195" t="s">
        <v>1565</v>
      </c>
      <c r="AV178" s="114"/>
      <c r="AW178" s="114"/>
      <c r="AX178" s="114"/>
      <c r="AY178" s="114"/>
      <c r="AZ178" s="114"/>
      <c r="BA178" s="114"/>
      <c r="BB178" s="114"/>
      <c r="BC178" s="114"/>
      <c r="BD178" s="114"/>
      <c r="BE178" s="114"/>
      <c r="BF178" s="182" t="s">
        <v>1565</v>
      </c>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row>
    <row r="179" spans="1:84" s="101" customFormat="1">
      <c r="A179" s="162" t="s">
        <v>73</v>
      </c>
      <c r="B179" s="160" t="s">
        <v>965</v>
      </c>
      <c r="C179" s="162" t="s">
        <v>787</v>
      </c>
      <c r="D179" s="162" t="s">
        <v>167</v>
      </c>
      <c r="E179" s="162" t="s">
        <v>796</v>
      </c>
      <c r="F179" s="189">
        <v>1</v>
      </c>
      <c r="G179" s="189" t="s">
        <v>1194</v>
      </c>
      <c r="H179" s="189" t="s">
        <v>1195</v>
      </c>
      <c r="I179" s="182">
        <v>1994</v>
      </c>
      <c r="J179" s="182">
        <v>1</v>
      </c>
      <c r="K179" s="182">
        <v>2</v>
      </c>
      <c r="L179" s="182">
        <v>0</v>
      </c>
      <c r="M179" s="182">
        <v>1</v>
      </c>
      <c r="N179" s="182">
        <v>3</v>
      </c>
      <c r="O179" s="182">
        <v>0</v>
      </c>
      <c r="P179" s="182">
        <v>0</v>
      </c>
      <c r="Q179" s="182">
        <v>1</v>
      </c>
      <c r="R179" s="182">
        <v>2</v>
      </c>
      <c r="S179" s="182">
        <v>0</v>
      </c>
      <c r="T179" s="182">
        <v>1</v>
      </c>
      <c r="U179" s="182">
        <v>0</v>
      </c>
      <c r="V179" s="182">
        <v>1</v>
      </c>
      <c r="W179" s="182">
        <v>1</v>
      </c>
      <c r="X179" s="182">
        <v>1</v>
      </c>
      <c r="Y179" s="182">
        <v>0</v>
      </c>
      <c r="Z179" s="182">
        <v>0</v>
      </c>
      <c r="AA179" s="190" t="s">
        <v>192</v>
      </c>
      <c r="AB179" s="190" t="s">
        <v>192</v>
      </c>
      <c r="AC179" s="190" t="s">
        <v>1269</v>
      </c>
      <c r="AD179" s="190">
        <v>2525.8247000000001</v>
      </c>
      <c r="AE179" s="195">
        <v>1593</v>
      </c>
      <c r="AF179" s="195">
        <v>1478</v>
      </c>
      <c r="AG179" s="195">
        <v>1187.7308825113635</v>
      </c>
      <c r="AH179" s="193">
        <v>514.01800000000003</v>
      </c>
      <c r="AI179" s="193">
        <v>626.02700000000004</v>
      </c>
      <c r="AJ179" s="190">
        <v>670</v>
      </c>
      <c r="AK179" s="194">
        <f>100*AF179/AH179</f>
        <v>287.53856868825602</v>
      </c>
      <c r="AL179" s="194">
        <f>100*AG179/AI179</f>
        <v>189.72518477819062</v>
      </c>
      <c r="AM179" s="194">
        <v>1593</v>
      </c>
      <c r="AN179" s="195">
        <v>1478</v>
      </c>
      <c r="AO179" s="195">
        <v>1187.7308825113635</v>
      </c>
      <c r="AP179" s="195">
        <v>0</v>
      </c>
      <c r="AQ179" s="182">
        <v>0</v>
      </c>
      <c r="AR179" s="182">
        <v>1</v>
      </c>
      <c r="AS179" s="182">
        <v>1</v>
      </c>
      <c r="AT179" s="195">
        <v>0</v>
      </c>
      <c r="AU179" s="195">
        <v>2</v>
      </c>
      <c r="AV179" s="195">
        <v>0</v>
      </c>
      <c r="AW179" s="182">
        <v>1</v>
      </c>
      <c r="AX179" s="182">
        <v>0</v>
      </c>
      <c r="AY179" s="182">
        <v>0</v>
      </c>
      <c r="AZ179" s="182">
        <v>1</v>
      </c>
      <c r="BA179" s="182">
        <v>0</v>
      </c>
      <c r="BB179" s="182">
        <v>0</v>
      </c>
      <c r="BC179" s="182">
        <v>1</v>
      </c>
      <c r="BD179" s="195">
        <v>0</v>
      </c>
      <c r="BE179" s="195">
        <v>0</v>
      </c>
      <c r="BF179" s="182">
        <f>IF(BG179=1,1,IF(BH179=1,2,3))</f>
        <v>2</v>
      </c>
      <c r="BG179" s="195">
        <v>0</v>
      </c>
      <c r="BH179" s="182">
        <v>1</v>
      </c>
      <c r="BI179" s="195">
        <v>0</v>
      </c>
      <c r="BJ179" s="195">
        <v>0</v>
      </c>
      <c r="BK179" s="195">
        <v>0</v>
      </c>
      <c r="BL179" s="195">
        <v>0</v>
      </c>
      <c r="BM179" s="195">
        <v>0</v>
      </c>
      <c r="BN179" s="195">
        <v>0</v>
      </c>
      <c r="BO179" s="195">
        <v>0</v>
      </c>
      <c r="BP179" s="195">
        <v>0</v>
      </c>
      <c r="BQ179" s="195">
        <v>0</v>
      </c>
      <c r="BR179" s="195">
        <v>0</v>
      </c>
      <c r="BS179" s="195">
        <v>0</v>
      </c>
      <c r="BT179" s="195">
        <v>0</v>
      </c>
      <c r="BU179" s="114"/>
      <c r="BV179" s="114"/>
      <c r="BW179" s="114"/>
      <c r="BX179" s="114"/>
      <c r="BY179" s="114"/>
      <c r="BZ179" s="114"/>
      <c r="CA179" s="114"/>
      <c r="CB179" s="114"/>
      <c r="CC179" s="114"/>
      <c r="CD179" s="114"/>
      <c r="CE179" s="114"/>
      <c r="CF179" s="114"/>
    </row>
    <row r="180" spans="1:84" s="101" customFormat="1">
      <c r="A180" s="162" t="s">
        <v>74</v>
      </c>
      <c r="B180" s="160" t="s">
        <v>966</v>
      </c>
      <c r="C180" s="162" t="s">
        <v>795</v>
      </c>
      <c r="D180" s="162" t="s">
        <v>169</v>
      </c>
      <c r="E180" s="162" t="s">
        <v>791</v>
      </c>
      <c r="F180" s="189">
        <v>1</v>
      </c>
      <c r="G180" s="189" t="s">
        <v>1196</v>
      </c>
      <c r="H180" s="189" t="s">
        <v>1197</v>
      </c>
      <c r="I180" s="182">
        <v>1998</v>
      </c>
      <c r="J180" s="182">
        <v>1</v>
      </c>
      <c r="K180" s="182">
        <v>1</v>
      </c>
      <c r="L180" s="182">
        <v>1</v>
      </c>
      <c r="M180" s="182">
        <v>0</v>
      </c>
      <c r="N180" s="182">
        <v>1</v>
      </c>
      <c r="O180" s="182">
        <v>1</v>
      </c>
      <c r="P180" s="182">
        <v>0</v>
      </c>
      <c r="Q180" s="182">
        <v>0</v>
      </c>
      <c r="R180" s="182">
        <v>2</v>
      </c>
      <c r="S180" s="182">
        <v>0</v>
      </c>
      <c r="T180" s="182">
        <v>1</v>
      </c>
      <c r="U180" s="182">
        <v>0</v>
      </c>
      <c r="V180" s="182">
        <v>1</v>
      </c>
      <c r="W180" s="182">
        <v>1</v>
      </c>
      <c r="X180" s="182">
        <v>1</v>
      </c>
      <c r="Y180" s="182">
        <v>0</v>
      </c>
      <c r="Z180" s="182">
        <v>1</v>
      </c>
      <c r="AA180" s="190" t="s">
        <v>239</v>
      </c>
      <c r="AB180" s="190" t="s">
        <v>240</v>
      </c>
      <c r="AC180" s="190" t="s">
        <v>1270</v>
      </c>
      <c r="AD180" s="190">
        <v>8.2501999999999995</v>
      </c>
      <c r="AE180" s="195">
        <v>281</v>
      </c>
      <c r="AF180" s="195">
        <v>18892</v>
      </c>
      <c r="AG180" s="195">
        <v>24241.836561537904</v>
      </c>
      <c r="AH180" s="196">
        <v>2979.6709999999998</v>
      </c>
      <c r="AI180" s="196">
        <v>3919.4079999999999</v>
      </c>
      <c r="AJ180" s="190">
        <v>27</v>
      </c>
      <c r="AK180" s="194">
        <f>100*AF180/AH180</f>
        <v>634.02973012792359</v>
      </c>
      <c r="AL180" s="194">
        <f>100*AG180/AI180</f>
        <v>618.50760526941588</v>
      </c>
      <c r="AM180" s="194">
        <v>281</v>
      </c>
      <c r="AN180" s="195">
        <v>18892</v>
      </c>
      <c r="AO180" s="195">
        <v>24241.836561537904</v>
      </c>
      <c r="AP180" s="195">
        <v>0</v>
      </c>
      <c r="AQ180" s="182">
        <v>0</v>
      </c>
      <c r="AR180" s="182">
        <v>1</v>
      </c>
      <c r="AS180" s="182">
        <v>1</v>
      </c>
      <c r="AT180" s="195">
        <v>0</v>
      </c>
      <c r="AU180" s="195">
        <v>2</v>
      </c>
      <c r="AV180" s="195">
        <v>0</v>
      </c>
      <c r="AW180" s="182">
        <v>1</v>
      </c>
      <c r="AX180" s="182">
        <v>0</v>
      </c>
      <c r="AY180" s="182">
        <v>1</v>
      </c>
      <c r="AZ180" s="182">
        <v>0</v>
      </c>
      <c r="BA180" s="182">
        <v>1</v>
      </c>
      <c r="BB180" s="182">
        <v>0</v>
      </c>
      <c r="BC180" s="182">
        <v>0</v>
      </c>
      <c r="BD180" s="195">
        <v>0</v>
      </c>
      <c r="BE180" s="195">
        <v>0</v>
      </c>
      <c r="BF180" s="182">
        <f>IF(BG180=1,1,IF(BH180=1,2,3))</f>
        <v>2</v>
      </c>
      <c r="BG180" s="195">
        <v>0</v>
      </c>
      <c r="BH180" s="182">
        <v>1</v>
      </c>
      <c r="BI180" s="195">
        <v>0</v>
      </c>
      <c r="BJ180" s="195">
        <v>0</v>
      </c>
      <c r="BK180" s="182">
        <v>1</v>
      </c>
      <c r="BL180" s="195">
        <v>0</v>
      </c>
      <c r="BM180" s="182">
        <v>1</v>
      </c>
      <c r="BN180" s="195">
        <v>0</v>
      </c>
      <c r="BO180" s="195">
        <v>0</v>
      </c>
      <c r="BP180" s="195">
        <v>0</v>
      </c>
      <c r="BQ180" s="195">
        <v>0</v>
      </c>
      <c r="BR180" s="195">
        <v>0</v>
      </c>
      <c r="BS180" s="195">
        <v>0</v>
      </c>
      <c r="BT180" s="182">
        <v>1</v>
      </c>
      <c r="BU180" s="114"/>
      <c r="BV180" s="114"/>
      <c r="BW180" s="114"/>
      <c r="BX180" s="114"/>
      <c r="BY180" s="114"/>
      <c r="BZ180" s="114"/>
      <c r="CA180" s="114"/>
      <c r="CB180" s="114"/>
      <c r="CC180" s="114"/>
      <c r="CD180" s="114"/>
      <c r="CE180" s="114"/>
      <c r="CF180" s="114"/>
    </row>
    <row r="181" spans="1:84" s="101" customFormat="1">
      <c r="A181" s="162" t="s">
        <v>164</v>
      </c>
      <c r="B181" s="160" t="s">
        <v>967</v>
      </c>
      <c r="C181" s="162" t="s">
        <v>801</v>
      </c>
      <c r="D181" s="162" t="s">
        <v>170</v>
      </c>
      <c r="E181" s="162"/>
      <c r="F181" s="189">
        <v>0</v>
      </c>
      <c r="G181" s="189"/>
      <c r="H181" s="189"/>
      <c r="I181" s="182"/>
      <c r="J181" s="182"/>
      <c r="K181" s="182" t="s">
        <v>1565</v>
      </c>
      <c r="L181" s="182"/>
      <c r="M181" s="182"/>
      <c r="N181" s="182"/>
      <c r="O181" s="182"/>
      <c r="P181" s="182"/>
      <c r="Q181" s="182"/>
      <c r="R181" s="182" t="s">
        <v>1565</v>
      </c>
      <c r="S181" s="182"/>
      <c r="T181" s="182"/>
      <c r="U181" s="182"/>
      <c r="V181" s="182"/>
      <c r="W181" s="182"/>
      <c r="X181" s="182"/>
      <c r="Y181" s="182"/>
      <c r="Z181" s="182"/>
      <c r="AA181" s="191"/>
      <c r="AB181" s="191"/>
      <c r="AC181" s="191"/>
      <c r="AD181" s="191"/>
      <c r="AE181" s="192"/>
      <c r="AF181" s="192"/>
      <c r="AG181" s="192"/>
      <c r="AH181" s="196">
        <v>34778.053</v>
      </c>
      <c r="AI181" s="196">
        <v>43875.932999999997</v>
      </c>
      <c r="AJ181" s="191"/>
      <c r="AK181" s="194"/>
      <c r="AL181" s="192"/>
      <c r="AM181" s="192"/>
      <c r="AN181" s="192"/>
      <c r="AO181" s="192"/>
      <c r="AP181" s="192"/>
      <c r="AQ181" s="114"/>
      <c r="AR181" s="182" t="s">
        <v>1565</v>
      </c>
      <c r="AS181" s="114"/>
      <c r="AT181" s="114"/>
      <c r="AU181" s="195" t="s">
        <v>1565</v>
      </c>
      <c r="AV181" s="114"/>
      <c r="AW181" s="114"/>
      <c r="AX181" s="114"/>
      <c r="AY181" s="114"/>
      <c r="AZ181" s="114"/>
      <c r="BA181" s="114"/>
      <c r="BB181" s="114"/>
      <c r="BC181" s="114"/>
      <c r="BD181" s="114"/>
      <c r="BE181" s="114"/>
      <c r="BF181" s="182" t="s">
        <v>1565</v>
      </c>
      <c r="BG181" s="114"/>
      <c r="BH181" s="114"/>
      <c r="BI181" s="114"/>
      <c r="BJ181" s="114"/>
      <c r="BK181" s="114"/>
      <c r="BL181" s="114"/>
      <c r="BM181" s="114"/>
      <c r="BN181" s="114"/>
      <c r="BO181" s="114"/>
      <c r="BP181" s="114"/>
      <c r="BQ181" s="114"/>
      <c r="BR181" s="114"/>
      <c r="BS181" s="114"/>
      <c r="BT181" s="114"/>
      <c r="BU181" s="114"/>
      <c r="BV181" s="114"/>
      <c r="BW181" s="114"/>
      <c r="BX181" s="114"/>
      <c r="BY181" s="114"/>
      <c r="BZ181" s="114"/>
      <c r="CA181" s="114"/>
      <c r="CB181" s="114"/>
      <c r="CC181" s="114"/>
      <c r="CD181" s="114"/>
      <c r="CE181" s="114"/>
      <c r="CF181" s="114"/>
    </row>
    <row r="182" spans="1:84" s="101" customFormat="1">
      <c r="A182" s="162" t="s">
        <v>75</v>
      </c>
      <c r="B182" s="160" t="s">
        <v>968</v>
      </c>
      <c r="C182" s="162" t="s">
        <v>801</v>
      </c>
      <c r="D182" s="162" t="s">
        <v>169</v>
      </c>
      <c r="E182" s="162"/>
      <c r="F182" s="189">
        <v>1</v>
      </c>
      <c r="G182" s="189" t="s">
        <v>1198</v>
      </c>
      <c r="H182" s="189" t="s">
        <v>1199</v>
      </c>
      <c r="I182" s="182">
        <v>1982</v>
      </c>
      <c r="J182" s="182">
        <v>1</v>
      </c>
      <c r="K182" s="182">
        <v>1</v>
      </c>
      <c r="L182" s="182">
        <v>1</v>
      </c>
      <c r="M182" s="182">
        <v>0</v>
      </c>
      <c r="N182" s="182">
        <v>1</v>
      </c>
      <c r="O182" s="182">
        <v>1</v>
      </c>
      <c r="P182" s="182">
        <v>0</v>
      </c>
      <c r="Q182" s="182">
        <v>0</v>
      </c>
      <c r="R182" s="182">
        <v>2</v>
      </c>
      <c r="S182" s="182">
        <v>0</v>
      </c>
      <c r="T182" s="182">
        <v>1</v>
      </c>
      <c r="U182" s="182">
        <v>0</v>
      </c>
      <c r="V182" s="182">
        <v>1</v>
      </c>
      <c r="W182" s="182">
        <v>1</v>
      </c>
      <c r="X182" s="182">
        <v>1</v>
      </c>
      <c r="Y182" s="182">
        <v>1</v>
      </c>
      <c r="Z182" s="182">
        <v>0</v>
      </c>
      <c r="AA182" s="190" t="s">
        <v>1229</v>
      </c>
      <c r="AB182" s="190" t="s">
        <v>241</v>
      </c>
      <c r="AC182" s="190" t="s">
        <v>1271</v>
      </c>
      <c r="AD182" s="190">
        <v>0.6072382803011902</v>
      </c>
      <c r="AE182" s="195">
        <v>51967</v>
      </c>
      <c r="AF182" s="195">
        <v>130769</v>
      </c>
      <c r="AG182" s="195">
        <v>139978</v>
      </c>
      <c r="AH182" s="196">
        <v>36891.355000000003</v>
      </c>
      <c r="AI182" s="196">
        <v>39567.410000000003</v>
      </c>
      <c r="AJ182" s="190">
        <v>167</v>
      </c>
      <c r="AK182" s="194">
        <f t="shared" ref="AK182:AL184" si="17">100*AF182/AH182</f>
        <v>354.47057989602166</v>
      </c>
      <c r="AL182" s="194">
        <f t="shared" si="17"/>
        <v>353.77094432008562</v>
      </c>
      <c r="AM182" s="194">
        <v>51967</v>
      </c>
      <c r="AN182" s="195">
        <v>130769</v>
      </c>
      <c r="AO182" s="195">
        <v>139978</v>
      </c>
      <c r="AP182" s="195">
        <v>1</v>
      </c>
      <c r="AQ182" s="182">
        <v>0</v>
      </c>
      <c r="AR182" s="182">
        <v>2</v>
      </c>
      <c r="AS182" s="195">
        <v>0</v>
      </c>
      <c r="AT182" s="182">
        <v>1</v>
      </c>
      <c r="AU182" s="195">
        <v>2</v>
      </c>
      <c r="AV182" s="195">
        <v>0</v>
      </c>
      <c r="AW182" s="182">
        <v>1</v>
      </c>
      <c r="AX182" s="182">
        <v>0</v>
      </c>
      <c r="AY182" s="182">
        <v>1</v>
      </c>
      <c r="AZ182" s="182">
        <v>0</v>
      </c>
      <c r="BA182" s="182">
        <v>0</v>
      </c>
      <c r="BB182" s="182">
        <v>1</v>
      </c>
      <c r="BC182" s="182">
        <v>0</v>
      </c>
      <c r="BD182" s="195">
        <v>0</v>
      </c>
      <c r="BE182" s="195">
        <v>0</v>
      </c>
      <c r="BF182" s="182">
        <f>IF(BG182=1,1,IF(BH182=1,2,3))</f>
        <v>2</v>
      </c>
      <c r="BG182" s="195">
        <v>0</v>
      </c>
      <c r="BH182" s="182">
        <v>1</v>
      </c>
      <c r="BI182" s="195">
        <v>0</v>
      </c>
      <c r="BJ182" s="195">
        <v>0</v>
      </c>
      <c r="BK182" s="182">
        <v>1</v>
      </c>
      <c r="BL182" s="195">
        <v>0</v>
      </c>
      <c r="BM182" s="182">
        <v>1</v>
      </c>
      <c r="BN182" s="195">
        <v>0</v>
      </c>
      <c r="BO182" s="195">
        <v>0</v>
      </c>
      <c r="BP182" s="195">
        <v>0</v>
      </c>
      <c r="BQ182" s="195">
        <v>0</v>
      </c>
      <c r="BR182" s="182">
        <v>1</v>
      </c>
      <c r="BS182" s="182">
        <v>1</v>
      </c>
      <c r="BT182" s="182">
        <v>1</v>
      </c>
      <c r="BU182" s="114"/>
      <c r="BV182" s="114"/>
      <c r="BW182" s="114"/>
      <c r="BX182" s="114"/>
      <c r="BY182" s="114"/>
      <c r="BZ182" s="114"/>
      <c r="CA182" s="114"/>
      <c r="CB182" s="114"/>
      <c r="CC182" s="114"/>
      <c r="CD182" s="114"/>
      <c r="CE182" s="114"/>
      <c r="CF182" s="114"/>
    </row>
    <row r="183" spans="1:84" s="101" customFormat="1">
      <c r="A183" s="162" t="s">
        <v>76</v>
      </c>
      <c r="B183" s="160" t="s">
        <v>969</v>
      </c>
      <c r="C183" s="162" t="s">
        <v>801</v>
      </c>
      <c r="D183" s="162" t="s">
        <v>171</v>
      </c>
      <c r="E183" s="162"/>
      <c r="F183" s="189">
        <v>1</v>
      </c>
      <c r="G183" s="189" t="s">
        <v>1020</v>
      </c>
      <c r="H183" s="189" t="s">
        <v>1098</v>
      </c>
      <c r="I183" s="182">
        <v>1933</v>
      </c>
      <c r="J183" s="182">
        <v>1</v>
      </c>
      <c r="K183" s="182">
        <v>1</v>
      </c>
      <c r="L183" s="182">
        <v>1</v>
      </c>
      <c r="M183" s="182">
        <v>0</v>
      </c>
      <c r="N183" s="182">
        <v>1</v>
      </c>
      <c r="O183" s="182">
        <v>1</v>
      </c>
      <c r="P183" s="182">
        <v>0</v>
      </c>
      <c r="Q183" s="182">
        <v>0</v>
      </c>
      <c r="R183" s="182">
        <v>2</v>
      </c>
      <c r="S183" s="182">
        <v>0</v>
      </c>
      <c r="T183" s="182">
        <v>1</v>
      </c>
      <c r="U183" s="182">
        <v>1</v>
      </c>
      <c r="V183" s="182">
        <v>1</v>
      </c>
      <c r="W183" s="182">
        <v>1</v>
      </c>
      <c r="X183" s="182">
        <v>0</v>
      </c>
      <c r="Y183" s="182">
        <v>1</v>
      </c>
      <c r="Z183" s="182">
        <v>1</v>
      </c>
      <c r="AA183" s="190" t="s">
        <v>265</v>
      </c>
      <c r="AB183" s="190" t="s">
        <v>266</v>
      </c>
      <c r="AC183" s="190" t="s">
        <v>266</v>
      </c>
      <c r="AD183" s="190">
        <v>1</v>
      </c>
      <c r="AE183" s="195">
        <v>100000</v>
      </c>
      <c r="AF183" s="195">
        <v>250000</v>
      </c>
      <c r="AG183" s="195">
        <v>250000</v>
      </c>
      <c r="AH183" s="196">
        <v>48294.15</v>
      </c>
      <c r="AI183" s="196">
        <v>53101.012000000002</v>
      </c>
      <c r="AJ183" s="190">
        <v>262</v>
      </c>
      <c r="AK183" s="194">
        <f t="shared" si="17"/>
        <v>517.66104176178692</v>
      </c>
      <c r="AL183" s="194">
        <f t="shared" si="17"/>
        <v>470.80082014256146</v>
      </c>
      <c r="AM183" s="194">
        <v>100000</v>
      </c>
      <c r="AN183" s="195">
        <v>250000</v>
      </c>
      <c r="AO183" s="195">
        <v>250000</v>
      </c>
      <c r="AP183" s="195">
        <v>0</v>
      </c>
      <c r="AQ183" s="182">
        <v>0</v>
      </c>
      <c r="AR183" s="182">
        <v>1</v>
      </c>
      <c r="AS183" s="182">
        <v>1</v>
      </c>
      <c r="AT183" s="195">
        <v>0</v>
      </c>
      <c r="AU183" s="195">
        <v>2</v>
      </c>
      <c r="AV183" s="195">
        <v>0</v>
      </c>
      <c r="AW183" s="182">
        <v>1</v>
      </c>
      <c r="AX183" s="182">
        <v>0</v>
      </c>
      <c r="AY183" s="182">
        <v>1</v>
      </c>
      <c r="AZ183" s="182">
        <v>1</v>
      </c>
      <c r="BA183" s="182">
        <v>0</v>
      </c>
      <c r="BB183" s="182">
        <v>0</v>
      </c>
      <c r="BC183" s="182">
        <v>0</v>
      </c>
      <c r="BD183" s="195">
        <v>1</v>
      </c>
      <c r="BE183" s="195">
        <v>0</v>
      </c>
      <c r="BF183" s="182">
        <f>IF(BG183=1,1,IF(BH183=1,2,3))</f>
        <v>2</v>
      </c>
      <c r="BG183" s="195">
        <v>0</v>
      </c>
      <c r="BH183" s="182">
        <v>1</v>
      </c>
      <c r="BI183" s="195">
        <v>0</v>
      </c>
      <c r="BJ183" s="195">
        <v>0</v>
      </c>
      <c r="BK183" s="182">
        <v>1</v>
      </c>
      <c r="BL183" s="195">
        <v>0</v>
      </c>
      <c r="BM183" s="182">
        <v>1</v>
      </c>
      <c r="BN183" s="182">
        <v>1</v>
      </c>
      <c r="BO183" s="195">
        <v>0</v>
      </c>
      <c r="BP183" s="182">
        <v>1</v>
      </c>
      <c r="BQ183" s="195">
        <v>0</v>
      </c>
      <c r="BR183" s="182">
        <v>1</v>
      </c>
      <c r="BS183" s="182">
        <v>1</v>
      </c>
      <c r="BT183" s="182">
        <v>1</v>
      </c>
      <c r="BU183" s="114"/>
      <c r="BV183" s="114"/>
      <c r="BW183" s="114"/>
      <c r="BX183" s="114"/>
      <c r="BY183" s="114"/>
      <c r="BZ183" s="114"/>
      <c r="CA183" s="114"/>
      <c r="CB183" s="114"/>
      <c r="CC183" s="114"/>
      <c r="CD183" s="114"/>
      <c r="CE183" s="114"/>
      <c r="CF183" s="114"/>
    </row>
    <row r="184" spans="1:84" s="101" customFormat="1">
      <c r="A184" s="162" t="s">
        <v>77</v>
      </c>
      <c r="B184" s="160" t="s">
        <v>970</v>
      </c>
      <c r="C184" s="162" t="s">
        <v>790</v>
      </c>
      <c r="D184" s="162" t="s">
        <v>171</v>
      </c>
      <c r="E184" s="162" t="s">
        <v>798</v>
      </c>
      <c r="F184" s="189">
        <v>1</v>
      </c>
      <c r="G184" s="189" t="s">
        <v>1200</v>
      </c>
      <c r="H184" s="189" t="s">
        <v>1201</v>
      </c>
      <c r="I184" s="182">
        <v>2002</v>
      </c>
      <c r="J184" s="182">
        <v>1</v>
      </c>
      <c r="K184" s="182">
        <v>1</v>
      </c>
      <c r="L184" s="182">
        <v>1</v>
      </c>
      <c r="M184" s="182">
        <v>0</v>
      </c>
      <c r="N184" s="182">
        <v>1</v>
      </c>
      <c r="O184" s="182">
        <v>1</v>
      </c>
      <c r="P184" s="182">
        <v>0</v>
      </c>
      <c r="Q184" s="182">
        <v>0</v>
      </c>
      <c r="R184" s="182">
        <v>2</v>
      </c>
      <c r="S184" s="182">
        <v>0</v>
      </c>
      <c r="T184" s="182">
        <v>1</v>
      </c>
      <c r="U184" s="182">
        <v>0</v>
      </c>
      <c r="V184" s="182">
        <v>1</v>
      </c>
      <c r="W184" s="182">
        <v>1</v>
      </c>
      <c r="X184" s="182">
        <v>1</v>
      </c>
      <c r="Y184" s="182">
        <v>0</v>
      </c>
      <c r="Z184" s="182">
        <v>1</v>
      </c>
      <c r="AA184" s="190" t="s">
        <v>262</v>
      </c>
      <c r="AB184" s="190" t="s">
        <v>274</v>
      </c>
      <c r="AC184" s="190" t="s">
        <v>1232</v>
      </c>
      <c r="AD184" s="190">
        <v>21.388999999999999</v>
      </c>
      <c r="AE184" s="195">
        <v>27000</v>
      </c>
      <c r="AF184" s="195">
        <v>31612</v>
      </c>
      <c r="AG184" s="195">
        <v>32050.352985179299</v>
      </c>
      <c r="AH184" s="196">
        <v>11573.135</v>
      </c>
      <c r="AI184" s="196">
        <v>16609.187999999998</v>
      </c>
      <c r="AJ184" s="190">
        <v>740</v>
      </c>
      <c r="AK184" s="194">
        <f t="shared" si="17"/>
        <v>273.14984228560365</v>
      </c>
      <c r="AL184" s="194">
        <f t="shared" si="17"/>
        <v>192.96760916415241</v>
      </c>
      <c r="AM184" s="194">
        <v>27000</v>
      </c>
      <c r="AN184" s="195">
        <v>31612</v>
      </c>
      <c r="AO184" s="195">
        <v>32050.352985179299</v>
      </c>
      <c r="AP184" s="195">
        <v>0</v>
      </c>
      <c r="AQ184" s="182">
        <v>0</v>
      </c>
      <c r="AR184" s="182">
        <v>1</v>
      </c>
      <c r="AS184" s="182">
        <v>1</v>
      </c>
      <c r="AT184" s="195">
        <v>0</v>
      </c>
      <c r="AU184" s="195">
        <v>2</v>
      </c>
      <c r="AV184" s="195">
        <v>0</v>
      </c>
      <c r="AW184" s="182">
        <v>1</v>
      </c>
      <c r="AX184" s="182">
        <v>0</v>
      </c>
      <c r="AY184" s="182">
        <v>1</v>
      </c>
      <c r="AZ184" s="182">
        <v>1</v>
      </c>
      <c r="BA184" s="182">
        <v>0</v>
      </c>
      <c r="BB184" s="182">
        <v>0</v>
      </c>
      <c r="BC184" s="182">
        <v>1</v>
      </c>
      <c r="BD184" s="195">
        <v>0</v>
      </c>
      <c r="BE184" s="195">
        <v>0</v>
      </c>
      <c r="BF184" s="182">
        <f>IF(BG184=1,1,IF(BH184=1,2,3))</f>
        <v>2</v>
      </c>
      <c r="BG184" s="195">
        <v>0</v>
      </c>
      <c r="BH184" s="182">
        <v>1</v>
      </c>
      <c r="BI184" s="195">
        <v>0</v>
      </c>
      <c r="BJ184" s="195">
        <v>0</v>
      </c>
      <c r="BK184" s="195">
        <v>0</v>
      </c>
      <c r="BL184" s="195">
        <v>0</v>
      </c>
      <c r="BM184" s="182">
        <v>1</v>
      </c>
      <c r="BN184" s="195">
        <v>0</v>
      </c>
      <c r="BO184" s="195">
        <v>0</v>
      </c>
      <c r="BP184" s="195">
        <v>0</v>
      </c>
      <c r="BQ184" s="195">
        <v>0</v>
      </c>
      <c r="BR184" s="195">
        <v>0</v>
      </c>
      <c r="BS184" s="195">
        <v>0</v>
      </c>
      <c r="BT184" s="195">
        <v>0</v>
      </c>
      <c r="BU184" s="114"/>
      <c r="BV184" s="114"/>
      <c r="BW184" s="114"/>
      <c r="BX184" s="114"/>
      <c r="BY184" s="114"/>
      <c r="BZ184" s="114"/>
      <c r="CA184" s="114"/>
      <c r="CB184" s="114"/>
      <c r="CC184" s="114"/>
      <c r="CD184" s="114"/>
      <c r="CE184" s="114"/>
      <c r="CF184" s="114"/>
    </row>
    <row r="185" spans="1:84" s="101" customFormat="1">
      <c r="A185" s="162" t="s">
        <v>94</v>
      </c>
      <c r="B185" s="160" t="s">
        <v>971</v>
      </c>
      <c r="C185" s="162" t="s">
        <v>795</v>
      </c>
      <c r="D185" s="162" t="s">
        <v>170</v>
      </c>
      <c r="E185" s="162" t="s">
        <v>791</v>
      </c>
      <c r="F185" s="189">
        <v>1</v>
      </c>
      <c r="G185" s="189" t="s">
        <v>1202</v>
      </c>
      <c r="H185" s="189" t="s">
        <v>1203</v>
      </c>
      <c r="I185" s="182">
        <v>2002</v>
      </c>
      <c r="J185" s="182">
        <v>1</v>
      </c>
      <c r="K185" s="182">
        <v>1</v>
      </c>
      <c r="L185" s="182">
        <v>1</v>
      </c>
      <c r="M185" s="182">
        <v>0</v>
      </c>
      <c r="N185" s="182">
        <v>1</v>
      </c>
      <c r="O185" s="182">
        <v>1</v>
      </c>
      <c r="P185" s="182">
        <v>0</v>
      </c>
      <c r="Q185" s="182">
        <v>0</v>
      </c>
      <c r="R185" s="182">
        <v>2</v>
      </c>
      <c r="S185" s="182">
        <v>0</v>
      </c>
      <c r="T185" s="182">
        <v>1</v>
      </c>
      <c r="U185" s="182">
        <v>0</v>
      </c>
      <c r="V185" s="182">
        <v>1</v>
      </c>
      <c r="W185" s="182">
        <v>1</v>
      </c>
      <c r="X185" s="182">
        <v>0</v>
      </c>
      <c r="Y185" s="182">
        <v>1</v>
      </c>
      <c r="Z185" s="182">
        <v>0</v>
      </c>
      <c r="AA185" s="190">
        <v>1360000</v>
      </c>
      <c r="AB185" s="195" t="s">
        <v>271</v>
      </c>
      <c r="AC185" s="195" t="s">
        <v>271</v>
      </c>
      <c r="AD185" s="190">
        <v>2202</v>
      </c>
      <c r="AE185" s="195">
        <v>1389.1726251276814</v>
      </c>
      <c r="AF185" s="195" t="s">
        <v>271</v>
      </c>
      <c r="AG185" s="195" t="s">
        <v>271</v>
      </c>
      <c r="AH185" s="196">
        <v>1367.125</v>
      </c>
      <c r="AI185" s="196">
        <v>1867.537</v>
      </c>
      <c r="AJ185" s="195">
        <v>353.88064447889502</v>
      </c>
      <c r="AK185" s="195" t="s">
        <v>271</v>
      </c>
      <c r="AL185" s="195" t="s">
        <v>271</v>
      </c>
      <c r="AM185" s="194">
        <v>1389.1726251276814</v>
      </c>
      <c r="AN185" s="195" t="s">
        <v>271</v>
      </c>
      <c r="AO185" s="195" t="s">
        <v>271</v>
      </c>
      <c r="AP185" s="195">
        <v>0</v>
      </c>
      <c r="AQ185" s="182">
        <v>0</v>
      </c>
      <c r="AR185" s="182">
        <v>1</v>
      </c>
      <c r="AS185" s="182">
        <v>1</v>
      </c>
      <c r="AT185" s="195">
        <v>0</v>
      </c>
      <c r="AU185" s="195">
        <v>2</v>
      </c>
      <c r="AV185" s="195">
        <v>0</v>
      </c>
      <c r="AW185" s="182">
        <v>1</v>
      </c>
      <c r="AX185" s="182">
        <v>0</v>
      </c>
      <c r="AY185" s="182">
        <v>0</v>
      </c>
      <c r="AZ185" s="182">
        <v>0</v>
      </c>
      <c r="BA185" s="182">
        <v>0</v>
      </c>
      <c r="BB185" s="182">
        <v>0</v>
      </c>
      <c r="BC185" s="182">
        <v>1</v>
      </c>
      <c r="BD185" s="195">
        <v>0</v>
      </c>
      <c r="BE185" s="195">
        <v>0</v>
      </c>
      <c r="BF185" s="182">
        <f>IF(BG185=1,1,IF(BH185=1,2,3))</f>
        <v>2</v>
      </c>
      <c r="BG185" s="195">
        <v>0</v>
      </c>
      <c r="BH185" s="182">
        <v>1</v>
      </c>
      <c r="BI185" s="195">
        <v>0</v>
      </c>
      <c r="BJ185" s="195">
        <v>0</v>
      </c>
      <c r="BK185" s="195">
        <v>0</v>
      </c>
      <c r="BL185" s="195">
        <v>0</v>
      </c>
      <c r="BM185" s="195">
        <v>0</v>
      </c>
      <c r="BN185" s="182">
        <v>1</v>
      </c>
      <c r="BO185" s="195">
        <v>0</v>
      </c>
      <c r="BP185" s="195">
        <v>0</v>
      </c>
      <c r="BQ185" s="182">
        <v>1</v>
      </c>
      <c r="BR185" s="195">
        <v>0</v>
      </c>
      <c r="BS185" s="195">
        <v>0</v>
      </c>
      <c r="BT185" s="195">
        <v>0</v>
      </c>
      <c r="BU185" s="114"/>
      <c r="BV185" s="114"/>
      <c r="BW185" s="114"/>
      <c r="BX185" s="114"/>
      <c r="BY185" s="114"/>
      <c r="BZ185" s="114"/>
      <c r="CA185" s="114"/>
      <c r="CB185" s="114"/>
      <c r="CC185" s="114"/>
      <c r="CD185" s="114"/>
      <c r="CE185" s="114"/>
      <c r="CF185" s="114"/>
    </row>
    <row r="186" spans="1:84" s="101" customFormat="1">
      <c r="A186" s="162" t="s">
        <v>130</v>
      </c>
      <c r="B186" s="160" t="s">
        <v>972</v>
      </c>
      <c r="C186" s="162" t="s">
        <v>795</v>
      </c>
      <c r="D186" s="162" t="s">
        <v>168</v>
      </c>
      <c r="E186" s="162" t="s">
        <v>825</v>
      </c>
      <c r="F186" s="189">
        <v>0</v>
      </c>
      <c r="G186" s="189"/>
      <c r="H186" s="189"/>
      <c r="I186" s="182"/>
      <c r="J186" s="182"/>
      <c r="K186" s="182" t="s">
        <v>1565</v>
      </c>
      <c r="L186" s="182"/>
      <c r="M186" s="182"/>
      <c r="N186" s="182"/>
      <c r="O186" s="182"/>
      <c r="P186" s="182"/>
      <c r="Q186" s="182"/>
      <c r="R186" s="182" t="s">
        <v>1565</v>
      </c>
      <c r="S186" s="182"/>
      <c r="T186" s="182"/>
      <c r="U186" s="182"/>
      <c r="V186" s="182"/>
      <c r="W186" s="182"/>
      <c r="X186" s="182"/>
      <c r="Y186" s="182"/>
      <c r="Z186" s="182"/>
      <c r="AA186" s="191"/>
      <c r="AB186" s="191"/>
      <c r="AC186" s="191"/>
      <c r="AD186" s="191"/>
      <c r="AE186" s="192"/>
      <c r="AF186" s="192"/>
      <c r="AG186" s="192"/>
      <c r="AH186" s="196">
        <v>2927.625</v>
      </c>
      <c r="AI186" s="196">
        <v>3081.7170000000001</v>
      </c>
      <c r="AJ186" s="191"/>
      <c r="AK186" s="194"/>
      <c r="AL186" s="192"/>
      <c r="AM186" s="192"/>
      <c r="AN186" s="192"/>
      <c r="AO186" s="192"/>
      <c r="AP186" s="192"/>
      <c r="AQ186" s="114"/>
      <c r="AR186" s="182" t="s">
        <v>1565</v>
      </c>
      <c r="AS186" s="114"/>
      <c r="AT186" s="114"/>
      <c r="AU186" s="195" t="s">
        <v>1565</v>
      </c>
      <c r="AV186" s="114"/>
      <c r="AW186" s="114"/>
      <c r="AX186" s="114"/>
      <c r="AY186" s="114"/>
      <c r="AZ186" s="114"/>
      <c r="BA186" s="114"/>
      <c r="BB186" s="114"/>
      <c r="BC186" s="114"/>
      <c r="BD186" s="114"/>
      <c r="BE186" s="114"/>
      <c r="BF186" s="182" t="s">
        <v>1565</v>
      </c>
      <c r="BG186" s="114"/>
      <c r="BH186" s="114"/>
      <c r="BI186" s="114"/>
      <c r="BJ186" s="114"/>
      <c r="BK186" s="114"/>
      <c r="BL186" s="114"/>
      <c r="BM186" s="114"/>
      <c r="BN186" s="114"/>
      <c r="BO186" s="114"/>
      <c r="BP186" s="114"/>
      <c r="BQ186" s="114"/>
      <c r="BR186" s="114"/>
      <c r="BS186" s="114"/>
      <c r="BT186" s="114"/>
      <c r="BU186" s="114"/>
      <c r="BV186" s="114"/>
      <c r="BW186" s="114"/>
      <c r="BX186" s="114"/>
      <c r="BY186" s="114"/>
      <c r="BZ186" s="114"/>
      <c r="CA186" s="114"/>
      <c r="CB186" s="114"/>
      <c r="CC186" s="114"/>
      <c r="CD186" s="114"/>
      <c r="CE186" s="114"/>
      <c r="CF186" s="114"/>
    </row>
    <row r="187" spans="1:84" s="101" customFormat="1">
      <c r="A187" s="162" t="s">
        <v>427</v>
      </c>
      <c r="B187" s="160" t="s">
        <v>973</v>
      </c>
      <c r="C187" s="162" t="s">
        <v>790</v>
      </c>
      <c r="D187" s="162" t="s">
        <v>171</v>
      </c>
      <c r="E187" s="162" t="s">
        <v>798</v>
      </c>
      <c r="F187" s="189">
        <v>1</v>
      </c>
      <c r="G187" s="189" t="s">
        <v>1204</v>
      </c>
      <c r="H187" s="189" t="s">
        <v>1205</v>
      </c>
      <c r="I187" s="182">
        <v>1985</v>
      </c>
      <c r="J187" s="182">
        <v>1</v>
      </c>
      <c r="K187" s="182">
        <v>1</v>
      </c>
      <c r="L187" s="182">
        <v>1</v>
      </c>
      <c r="M187" s="182">
        <v>0</v>
      </c>
      <c r="N187" s="182">
        <v>1</v>
      </c>
      <c r="O187" s="182">
        <v>1</v>
      </c>
      <c r="P187" s="182">
        <v>0</v>
      </c>
      <c r="Q187" s="182">
        <v>0</v>
      </c>
      <c r="R187" s="182">
        <v>2</v>
      </c>
      <c r="S187" s="182">
        <v>0</v>
      </c>
      <c r="T187" s="182">
        <v>1</v>
      </c>
      <c r="U187" s="182">
        <v>0</v>
      </c>
      <c r="V187" s="182">
        <v>1</v>
      </c>
      <c r="W187" s="182">
        <v>1</v>
      </c>
      <c r="X187" s="182">
        <v>1</v>
      </c>
      <c r="Y187" s="182">
        <v>0</v>
      </c>
      <c r="Z187" s="182">
        <v>0</v>
      </c>
      <c r="AA187" s="190" t="s">
        <v>267</v>
      </c>
      <c r="AB187" s="190" t="s">
        <v>268</v>
      </c>
      <c r="AC187" s="190" t="s">
        <v>1273</v>
      </c>
      <c r="AD187" s="190">
        <v>6.2839999999999998</v>
      </c>
      <c r="AE187" s="195">
        <v>6211</v>
      </c>
      <c r="AF187" s="195">
        <v>8696</v>
      </c>
      <c r="AG187" s="195">
        <v>4774.0292807129217</v>
      </c>
      <c r="AH187" s="196">
        <v>10324.06</v>
      </c>
      <c r="AI187" s="196">
        <v>12472.134</v>
      </c>
      <c r="AJ187" s="190">
        <v>191</v>
      </c>
      <c r="AK187" s="194">
        <f t="shared" ref="AK187:AL189" si="18">100*AF187/AH187</f>
        <v>84.230428726683115</v>
      </c>
      <c r="AL187" s="194">
        <f t="shared" si="18"/>
        <v>38.277565657271815</v>
      </c>
      <c r="AM187" s="194">
        <v>6211</v>
      </c>
      <c r="AN187" s="195">
        <v>8696</v>
      </c>
      <c r="AO187" s="195">
        <v>4774.0292807129217</v>
      </c>
      <c r="AP187" s="195">
        <v>0</v>
      </c>
      <c r="AQ187" s="182">
        <v>0</v>
      </c>
      <c r="AR187" s="182">
        <v>1</v>
      </c>
      <c r="AS187" s="182">
        <v>1</v>
      </c>
      <c r="AT187" s="195">
        <v>0</v>
      </c>
      <c r="AU187" s="195">
        <v>2</v>
      </c>
      <c r="AV187" s="195">
        <v>0</v>
      </c>
      <c r="AW187" s="182">
        <v>1</v>
      </c>
      <c r="AX187" s="182">
        <v>0</v>
      </c>
      <c r="AY187" s="182">
        <v>1</v>
      </c>
      <c r="AZ187" s="182">
        <v>0</v>
      </c>
      <c r="BA187" s="182">
        <v>0</v>
      </c>
      <c r="BB187" s="182">
        <v>0</v>
      </c>
      <c r="BC187" s="182">
        <v>1</v>
      </c>
      <c r="BD187" s="195">
        <v>0</v>
      </c>
      <c r="BE187" s="195">
        <v>0</v>
      </c>
      <c r="BF187" s="182">
        <f>IF(BG187=1,1,IF(BH187=1,2,3))</f>
        <v>2</v>
      </c>
      <c r="BG187" s="195">
        <v>0</v>
      </c>
      <c r="BH187" s="195">
        <v>1</v>
      </c>
      <c r="BI187" s="195">
        <v>0</v>
      </c>
      <c r="BJ187" s="195">
        <v>0</v>
      </c>
      <c r="BK187" s="195">
        <v>0</v>
      </c>
      <c r="BL187" s="195">
        <v>0</v>
      </c>
      <c r="BM187" s="182">
        <v>1</v>
      </c>
      <c r="BN187" s="195">
        <v>0</v>
      </c>
      <c r="BO187" s="195">
        <v>0</v>
      </c>
      <c r="BP187" s="195">
        <v>0</v>
      </c>
      <c r="BQ187" s="195">
        <v>0</v>
      </c>
      <c r="BR187" s="195">
        <v>0</v>
      </c>
      <c r="BS187" s="195">
        <v>0</v>
      </c>
      <c r="BT187" s="195">
        <v>0</v>
      </c>
      <c r="BU187" s="114"/>
      <c r="BV187" s="114"/>
      <c r="BW187" s="114"/>
      <c r="BX187" s="114"/>
      <c r="BY187" s="114"/>
      <c r="BZ187" s="114"/>
      <c r="CA187" s="114"/>
      <c r="CB187" s="114"/>
      <c r="CC187" s="114"/>
      <c r="CD187" s="114"/>
      <c r="CE187" s="114"/>
      <c r="CF187" s="114"/>
    </row>
    <row r="188" spans="1:84" s="101" customFormat="1">
      <c r="A188" s="162" t="s">
        <v>79</v>
      </c>
      <c r="B188" s="160" t="s">
        <v>974</v>
      </c>
      <c r="C188" s="162" t="s">
        <v>795</v>
      </c>
      <c r="D188" s="162" t="s">
        <v>168</v>
      </c>
      <c r="E188" s="162" t="s">
        <v>825</v>
      </c>
      <c r="F188" s="189">
        <v>1</v>
      </c>
      <c r="G188" s="189" t="s">
        <v>1206</v>
      </c>
      <c r="H188" s="189" t="s">
        <v>1207</v>
      </c>
      <c r="I188" s="182">
        <v>2000</v>
      </c>
      <c r="J188" s="182">
        <v>1</v>
      </c>
      <c r="K188" s="182">
        <v>1</v>
      </c>
      <c r="L188" s="182">
        <v>1</v>
      </c>
      <c r="M188" s="182">
        <v>0</v>
      </c>
      <c r="N188" s="182">
        <v>1</v>
      </c>
      <c r="O188" s="182">
        <v>1</v>
      </c>
      <c r="P188" s="182">
        <v>0</v>
      </c>
      <c r="Q188" s="182">
        <v>0</v>
      </c>
      <c r="R188" s="182">
        <v>2</v>
      </c>
      <c r="S188" s="182">
        <v>0</v>
      </c>
      <c r="T188" s="182">
        <v>1</v>
      </c>
      <c r="U188" s="182">
        <v>0</v>
      </c>
      <c r="V188" s="182">
        <v>1</v>
      </c>
      <c r="W188" s="182">
        <v>1</v>
      </c>
      <c r="X188" s="182">
        <v>1</v>
      </c>
      <c r="Y188" s="182">
        <v>0</v>
      </c>
      <c r="Z188" s="182">
        <v>0</v>
      </c>
      <c r="AA188" s="190" t="s">
        <v>208</v>
      </c>
      <c r="AB188" s="190" t="s">
        <v>1274</v>
      </c>
      <c r="AC188" s="190" t="s">
        <v>1274</v>
      </c>
      <c r="AD188" s="190">
        <v>21105</v>
      </c>
      <c r="AE188" s="195">
        <v>1935</v>
      </c>
      <c r="AF188" s="195">
        <v>2614</v>
      </c>
      <c r="AG188" s="195">
        <v>2369.106846718787</v>
      </c>
      <c r="AH188" s="196">
        <v>1297.2260000000001</v>
      </c>
      <c r="AI188" s="196">
        <v>1901.6969999999999</v>
      </c>
      <c r="AJ188" s="190">
        <v>394</v>
      </c>
      <c r="AK188" s="194">
        <f t="shared" si="18"/>
        <v>201.50690781714209</v>
      </c>
      <c r="AL188" s="194">
        <f t="shared" si="18"/>
        <v>124.57856570835349</v>
      </c>
      <c r="AM188" s="194">
        <v>1935</v>
      </c>
      <c r="AN188" s="195">
        <v>2614</v>
      </c>
      <c r="AO188" s="195">
        <v>2369.106846718787</v>
      </c>
      <c r="AP188" s="195">
        <v>0</v>
      </c>
      <c r="AQ188" s="182">
        <v>0</v>
      </c>
      <c r="AR188" s="182">
        <v>1</v>
      </c>
      <c r="AS188" s="182">
        <v>1</v>
      </c>
      <c r="AT188" s="195">
        <v>0</v>
      </c>
      <c r="AU188" s="195">
        <v>3</v>
      </c>
      <c r="AV188" s="195">
        <v>0</v>
      </c>
      <c r="AW188" s="195">
        <v>0</v>
      </c>
      <c r="AX188" s="182">
        <v>1</v>
      </c>
      <c r="AY188" s="182">
        <v>1</v>
      </c>
      <c r="AZ188" s="182">
        <v>1</v>
      </c>
      <c r="BA188" s="182">
        <v>1</v>
      </c>
      <c r="BB188" s="182">
        <v>0</v>
      </c>
      <c r="BC188" s="182">
        <v>0</v>
      </c>
      <c r="BD188" s="195">
        <v>0</v>
      </c>
      <c r="BE188" s="195">
        <v>0</v>
      </c>
      <c r="BF188" s="182">
        <f>IF(BG188=1,1,IF(BH188=1,2,3))</f>
        <v>2</v>
      </c>
      <c r="BG188" s="195">
        <v>0</v>
      </c>
      <c r="BH188" s="195">
        <v>1</v>
      </c>
      <c r="BI188" s="195">
        <v>0</v>
      </c>
      <c r="BJ188" s="195">
        <v>0</v>
      </c>
      <c r="BK188" s="195">
        <v>0</v>
      </c>
      <c r="BL188" s="195">
        <v>0</v>
      </c>
      <c r="BM188" s="195">
        <v>0</v>
      </c>
      <c r="BN188" s="195">
        <v>0</v>
      </c>
      <c r="BO188" s="195">
        <v>0</v>
      </c>
      <c r="BP188" s="195">
        <v>0</v>
      </c>
      <c r="BQ188" s="195">
        <v>0</v>
      </c>
      <c r="BR188" s="195">
        <v>0</v>
      </c>
      <c r="BS188" s="195">
        <v>0</v>
      </c>
      <c r="BT188" s="195">
        <v>0</v>
      </c>
      <c r="BU188" s="114"/>
      <c r="BV188" s="114"/>
      <c r="BW188" s="114"/>
      <c r="BX188" s="114"/>
      <c r="BY188" s="114"/>
      <c r="BZ188" s="114"/>
      <c r="CA188" s="114"/>
      <c r="CB188" s="114"/>
      <c r="CC188" s="114"/>
      <c r="CD188" s="114"/>
      <c r="CE188" s="114"/>
      <c r="CF188" s="114"/>
    </row>
    <row r="189" spans="1:84" s="101" customFormat="1">
      <c r="A189" s="162" t="s">
        <v>428</v>
      </c>
      <c r="B189" s="160" t="s">
        <v>975</v>
      </c>
      <c r="C189" s="162" t="s">
        <v>795</v>
      </c>
      <c r="D189" s="162" t="s">
        <v>170</v>
      </c>
      <c r="E189" s="162" t="s">
        <v>793</v>
      </c>
      <c r="F189" s="189">
        <v>1</v>
      </c>
      <c r="G189" s="189" t="s">
        <v>1210</v>
      </c>
      <c r="H189" s="189" t="s">
        <v>1208</v>
      </c>
      <c r="I189" s="182">
        <v>2008</v>
      </c>
      <c r="J189" s="182">
        <v>1</v>
      </c>
      <c r="K189" s="182">
        <v>1</v>
      </c>
      <c r="L189" s="182">
        <v>1</v>
      </c>
      <c r="M189" s="182">
        <v>0</v>
      </c>
      <c r="N189" s="182">
        <v>3</v>
      </c>
      <c r="O189" s="182">
        <v>0</v>
      </c>
      <c r="P189" s="182">
        <v>0</v>
      </c>
      <c r="Q189" s="182">
        <v>1</v>
      </c>
      <c r="R189" s="182">
        <v>2</v>
      </c>
      <c r="S189" s="182">
        <v>0</v>
      </c>
      <c r="T189" s="182">
        <v>1</v>
      </c>
      <c r="U189" s="182">
        <v>0</v>
      </c>
      <c r="V189" s="182">
        <v>1</v>
      </c>
      <c r="W189" s="182">
        <v>1</v>
      </c>
      <c r="X189" s="182">
        <v>1</v>
      </c>
      <c r="Y189" s="182">
        <v>1</v>
      </c>
      <c r="Z189" s="182">
        <v>1</v>
      </c>
      <c r="AA189" s="190" t="s">
        <v>546</v>
      </c>
      <c r="AB189" s="190" t="s">
        <v>248</v>
      </c>
      <c r="AC189" s="190" t="s">
        <v>1272</v>
      </c>
      <c r="AD189" s="190">
        <v>215.09889999999999</v>
      </c>
      <c r="AE189" s="195" t="s">
        <v>546</v>
      </c>
      <c r="AF189" s="195">
        <v>9109</v>
      </c>
      <c r="AG189" s="195">
        <v>9298.0484790949649</v>
      </c>
      <c r="AH189" s="196">
        <v>1272.4010000000001</v>
      </c>
      <c r="AI189" s="196">
        <v>1468.5640000000001</v>
      </c>
      <c r="AJ189" s="190" t="s">
        <v>546</v>
      </c>
      <c r="AK189" s="194">
        <f t="shared" si="18"/>
        <v>715.89066654301587</v>
      </c>
      <c r="AL189" s="194">
        <f t="shared" si="18"/>
        <v>633.13879947315638</v>
      </c>
      <c r="AM189" s="194" t="s">
        <v>546</v>
      </c>
      <c r="AN189" s="195">
        <v>9109</v>
      </c>
      <c r="AO189" s="195">
        <v>9298.0484790949649</v>
      </c>
      <c r="AP189" s="195" t="s">
        <v>546</v>
      </c>
      <c r="AQ189" s="182">
        <v>0</v>
      </c>
      <c r="AR189" s="182">
        <v>1</v>
      </c>
      <c r="AS189" s="182">
        <v>1</v>
      </c>
      <c r="AT189" s="195">
        <v>0</v>
      </c>
      <c r="AU189" s="195">
        <v>2</v>
      </c>
      <c r="AV189" s="195">
        <v>0</v>
      </c>
      <c r="AW189" s="182">
        <v>1</v>
      </c>
      <c r="AX189" s="182">
        <v>0</v>
      </c>
      <c r="AY189" s="182">
        <v>0</v>
      </c>
      <c r="AZ189" s="182">
        <v>1</v>
      </c>
      <c r="BA189" s="182">
        <v>0</v>
      </c>
      <c r="BB189" s="182">
        <v>0</v>
      </c>
      <c r="BC189" s="182">
        <v>1</v>
      </c>
      <c r="BD189" s="195">
        <v>0</v>
      </c>
      <c r="BE189" s="195">
        <v>0</v>
      </c>
      <c r="BF189" s="182">
        <f>IF(BG189=1,1,IF(BH189=1,2,3))</f>
        <v>2</v>
      </c>
      <c r="BG189" s="195">
        <v>0</v>
      </c>
      <c r="BH189" s="195">
        <v>1</v>
      </c>
      <c r="BI189" s="195">
        <v>0</v>
      </c>
      <c r="BJ189" s="195">
        <v>0</v>
      </c>
      <c r="BK189" s="195">
        <v>0</v>
      </c>
      <c r="BL189" s="182">
        <v>1</v>
      </c>
      <c r="BM189" s="195">
        <v>0</v>
      </c>
      <c r="BN189" s="195">
        <v>0</v>
      </c>
      <c r="BO189" s="195">
        <v>0</v>
      </c>
      <c r="BP189" s="195">
        <v>0</v>
      </c>
      <c r="BQ189" s="195">
        <v>0</v>
      </c>
      <c r="BR189" s="195">
        <v>0</v>
      </c>
      <c r="BS189" s="195">
        <v>0</v>
      </c>
      <c r="BT189" s="195">
        <v>0</v>
      </c>
      <c r="BU189" s="114"/>
      <c r="BV189" s="114"/>
      <c r="BW189" s="114"/>
      <c r="BX189" s="114"/>
      <c r="BY189" s="114"/>
      <c r="BZ189" s="114"/>
      <c r="CA189" s="114"/>
      <c r="CB189" s="114"/>
      <c r="CC189" s="114"/>
      <c r="CD189" s="114"/>
      <c r="CE189" s="114"/>
      <c r="CF189" s="114"/>
    </row>
    <row r="190" spans="1:84" s="101" customFormat="1">
      <c r="A190" s="162" t="s">
        <v>165</v>
      </c>
      <c r="B190" s="160" t="s">
        <v>976</v>
      </c>
      <c r="C190" s="162" t="s">
        <v>795</v>
      </c>
      <c r="D190" s="162" t="s">
        <v>167</v>
      </c>
      <c r="E190" s="162" t="s">
        <v>796</v>
      </c>
      <c r="F190" s="189">
        <v>0</v>
      </c>
      <c r="G190" s="189"/>
      <c r="H190" s="189"/>
      <c r="I190" s="182"/>
      <c r="J190" s="182"/>
      <c r="K190" s="182" t="s">
        <v>1565</v>
      </c>
      <c r="L190" s="182"/>
      <c r="M190" s="182"/>
      <c r="N190" s="182"/>
      <c r="O190" s="182"/>
      <c r="P190" s="182"/>
      <c r="Q190" s="182"/>
      <c r="R190" s="182" t="s">
        <v>1565</v>
      </c>
      <c r="S190" s="182"/>
      <c r="T190" s="182"/>
      <c r="U190" s="182"/>
      <c r="V190" s="182"/>
      <c r="W190" s="182"/>
      <c r="X190" s="182"/>
      <c r="Y190" s="182"/>
      <c r="Z190" s="182"/>
      <c r="AA190" s="191"/>
      <c r="AB190" s="191"/>
      <c r="AC190" s="191"/>
      <c r="AD190" s="191"/>
      <c r="AE190" s="192"/>
      <c r="AF190" s="192"/>
      <c r="AG190" s="192"/>
      <c r="AH190" s="196">
        <v>1224.952</v>
      </c>
      <c r="AI190" s="196">
        <v>1541.7560000000001</v>
      </c>
      <c r="AJ190" s="191"/>
      <c r="AK190" s="194"/>
      <c r="AL190" s="192"/>
      <c r="AM190" s="192"/>
      <c r="AN190" s="192"/>
      <c r="AO190" s="192"/>
      <c r="AP190" s="192"/>
      <c r="AQ190" s="114"/>
      <c r="AR190" s="182" t="s">
        <v>1565</v>
      </c>
      <c r="AS190" s="114"/>
      <c r="AT190" s="114"/>
      <c r="AU190" s="195" t="s">
        <v>1565</v>
      </c>
      <c r="AV190" s="114"/>
      <c r="AW190" s="114"/>
      <c r="AX190" s="114"/>
      <c r="AY190" s="114"/>
      <c r="AZ190" s="114"/>
      <c r="BA190" s="114"/>
      <c r="BB190" s="114"/>
      <c r="BC190" s="114"/>
      <c r="BD190" s="114"/>
      <c r="BE190" s="114"/>
      <c r="BF190" s="182" t="s">
        <v>1565</v>
      </c>
      <c r="BG190" s="114"/>
      <c r="BH190" s="114"/>
      <c r="BI190" s="114"/>
      <c r="BJ190" s="114"/>
      <c r="BK190" s="114"/>
      <c r="BL190" s="114"/>
      <c r="BM190" s="114"/>
      <c r="BN190" s="114"/>
      <c r="BO190" s="114"/>
      <c r="BP190" s="114"/>
      <c r="BQ190" s="114"/>
      <c r="BR190" s="114"/>
      <c r="BS190" s="114"/>
      <c r="BT190" s="114"/>
      <c r="BU190" s="114"/>
      <c r="BV190" s="114"/>
      <c r="BW190" s="114"/>
      <c r="BX190" s="114"/>
      <c r="BY190" s="114"/>
      <c r="BZ190" s="114"/>
      <c r="CA190" s="114"/>
      <c r="CB190" s="114"/>
      <c r="CC190" s="114"/>
      <c r="CD190" s="114"/>
      <c r="CE190" s="114"/>
      <c r="CF190" s="114"/>
    </row>
    <row r="191" spans="1:84" s="101" customFormat="1">
      <c r="A191" s="162" t="s">
        <v>80</v>
      </c>
      <c r="B191" s="160" t="s">
        <v>977</v>
      </c>
      <c r="C191" s="162" t="s">
        <v>787</v>
      </c>
      <c r="D191" s="162" t="s">
        <v>167</v>
      </c>
      <c r="E191" s="162" t="s">
        <v>796</v>
      </c>
      <c r="F191" s="189">
        <v>1</v>
      </c>
      <c r="G191" s="189" t="s">
        <v>1209</v>
      </c>
      <c r="H191" s="189" t="s">
        <v>1233</v>
      </c>
      <c r="I191" s="182">
        <v>2003</v>
      </c>
      <c r="J191" s="182">
        <v>1</v>
      </c>
      <c r="K191" s="182">
        <v>1</v>
      </c>
      <c r="L191" s="182">
        <v>1</v>
      </c>
      <c r="M191" s="182">
        <v>0</v>
      </c>
      <c r="N191" s="182">
        <v>1</v>
      </c>
      <c r="O191" s="182">
        <v>1</v>
      </c>
      <c r="P191" s="182">
        <v>0</v>
      </c>
      <c r="Q191" s="182">
        <v>0</v>
      </c>
      <c r="R191" s="182">
        <v>2</v>
      </c>
      <c r="S191" s="182">
        <v>0</v>
      </c>
      <c r="T191" s="182">
        <v>1</v>
      </c>
      <c r="U191" s="182">
        <v>0</v>
      </c>
      <c r="V191" s="182">
        <v>1</v>
      </c>
      <c r="W191" s="182">
        <v>1</v>
      </c>
      <c r="X191" s="182">
        <v>0</v>
      </c>
      <c r="Y191" s="182">
        <v>0</v>
      </c>
      <c r="Z191" s="182">
        <v>1</v>
      </c>
      <c r="AA191" s="190" t="s">
        <v>193</v>
      </c>
      <c r="AB191" s="190" t="s">
        <v>194</v>
      </c>
      <c r="AC191" s="190" t="s">
        <v>1234</v>
      </c>
      <c r="AD191" s="190">
        <v>1</v>
      </c>
      <c r="AE191" s="195">
        <v>3640</v>
      </c>
      <c r="AF191" s="195">
        <v>150</v>
      </c>
      <c r="AG191" s="195">
        <v>500</v>
      </c>
      <c r="AH191" s="193">
        <v>765.41800000000001</v>
      </c>
      <c r="AI191" s="193">
        <v>987.39700000000005</v>
      </c>
      <c r="AJ191" s="190">
        <v>802</v>
      </c>
      <c r="AK191" s="194">
        <f>100*AF191/AH191</f>
        <v>19.597135160134723</v>
      </c>
      <c r="AL191" s="194">
        <f>100*AG191/AI191</f>
        <v>50.63819314824736</v>
      </c>
      <c r="AM191" s="194">
        <v>3640</v>
      </c>
      <c r="AN191" s="195">
        <v>150</v>
      </c>
      <c r="AO191" s="195">
        <v>500</v>
      </c>
      <c r="AP191" s="195">
        <v>0</v>
      </c>
      <c r="AQ191" s="182">
        <v>0</v>
      </c>
      <c r="AR191" s="182">
        <v>1</v>
      </c>
      <c r="AS191" s="182">
        <v>1</v>
      </c>
      <c r="AT191" s="195">
        <v>0</v>
      </c>
      <c r="AU191" s="195">
        <v>2</v>
      </c>
      <c r="AV191" s="195">
        <v>0</v>
      </c>
      <c r="AW191" s="182">
        <v>1</v>
      </c>
      <c r="AX191" s="182">
        <v>0</v>
      </c>
      <c r="AY191" s="182">
        <v>1</v>
      </c>
      <c r="AZ191" s="182">
        <v>0</v>
      </c>
      <c r="BA191" s="182">
        <v>0</v>
      </c>
      <c r="BB191" s="182">
        <v>0</v>
      </c>
      <c r="BC191" s="182">
        <v>1</v>
      </c>
      <c r="BD191" s="195">
        <v>0</v>
      </c>
      <c r="BE191" s="195">
        <v>0</v>
      </c>
      <c r="BF191" s="182">
        <f>IF(BG191=1,1,IF(BH191=1,2,3))</f>
        <v>2</v>
      </c>
      <c r="BG191" s="195">
        <v>0</v>
      </c>
      <c r="BH191" s="182">
        <v>1</v>
      </c>
      <c r="BI191" s="195">
        <v>0</v>
      </c>
      <c r="BJ191" s="195">
        <v>0</v>
      </c>
      <c r="BK191" s="195">
        <v>0</v>
      </c>
      <c r="BL191" s="195">
        <v>0</v>
      </c>
      <c r="BM191" s="195">
        <v>0</v>
      </c>
      <c r="BN191" s="195">
        <v>0</v>
      </c>
      <c r="BO191" s="195">
        <v>0</v>
      </c>
      <c r="BP191" s="195">
        <v>0</v>
      </c>
      <c r="BQ191" s="195">
        <v>0</v>
      </c>
      <c r="BR191" s="195">
        <v>0</v>
      </c>
      <c r="BS191" s="195">
        <v>0</v>
      </c>
      <c r="BT191" s="195">
        <v>0</v>
      </c>
      <c r="BU191" s="114"/>
      <c r="BV191" s="114"/>
      <c r="BW191" s="114"/>
      <c r="BX191" s="114"/>
      <c r="BY191" s="114"/>
      <c r="BZ191" s="114"/>
      <c r="CA191" s="114"/>
      <c r="CB191" s="114"/>
      <c r="CC191" s="114"/>
      <c r="CD191" s="114"/>
      <c r="CE191" s="114"/>
      <c r="CF191" s="114"/>
    </row>
    <row r="192" spans="1:84" s="101" customFormat="1">
      <c r="A192" s="201"/>
      <c r="B192" s="201"/>
      <c r="C192" s="202"/>
      <c r="D192" s="202"/>
      <c r="E192" s="202"/>
      <c r="F192" s="184"/>
      <c r="G192" s="184"/>
      <c r="H192" s="184"/>
      <c r="I192" s="114"/>
      <c r="J192" s="114"/>
      <c r="K192" s="114"/>
      <c r="L192" s="114"/>
      <c r="M192" s="114"/>
      <c r="N192" s="114"/>
      <c r="O192" s="114"/>
      <c r="P192" s="114"/>
      <c r="Q192" s="114"/>
      <c r="R192" s="114"/>
      <c r="S192" s="114"/>
      <c r="T192" s="114"/>
      <c r="U192" s="114"/>
      <c r="V192" s="114"/>
      <c r="W192" s="114"/>
      <c r="X192" s="114"/>
      <c r="Y192" s="114"/>
      <c r="Z192" s="114"/>
      <c r="AA192" s="191"/>
      <c r="AB192" s="191"/>
      <c r="AC192" s="191"/>
      <c r="AD192" s="191"/>
      <c r="AE192" s="192"/>
      <c r="AF192" s="192"/>
      <c r="AG192" s="192"/>
      <c r="AH192" s="191"/>
      <c r="AI192" s="191"/>
      <c r="AJ192" s="191"/>
      <c r="AK192" s="194"/>
      <c r="AL192" s="192"/>
      <c r="AM192" s="192"/>
      <c r="AN192" s="192"/>
      <c r="AO192" s="192"/>
      <c r="AP192" s="192"/>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4"/>
      <c r="BR192" s="114"/>
      <c r="BS192" s="114"/>
      <c r="BT192" s="114"/>
      <c r="BU192" s="114"/>
      <c r="BV192" s="114"/>
      <c r="BW192" s="114"/>
      <c r="BX192" s="114"/>
      <c r="BY192" s="114"/>
      <c r="BZ192" s="114"/>
      <c r="CA192" s="114"/>
      <c r="CB192" s="114"/>
      <c r="CC192" s="114"/>
      <c r="CD192" s="114"/>
      <c r="CE192" s="114"/>
      <c r="CF192" s="114"/>
    </row>
    <row r="193" spans="1:84" s="101" customFormat="1">
      <c r="A193" s="201" t="s">
        <v>1561</v>
      </c>
      <c r="B193" s="201"/>
      <c r="C193" s="202"/>
      <c r="D193" s="202"/>
      <c r="E193" s="202"/>
      <c r="F193" s="184"/>
      <c r="G193" s="184"/>
      <c r="H193" s="184"/>
      <c r="I193" s="114"/>
      <c r="J193" s="114"/>
      <c r="K193" s="114"/>
      <c r="L193" s="114"/>
      <c r="M193" s="114"/>
      <c r="N193" s="114"/>
      <c r="O193" s="114"/>
      <c r="P193" s="114"/>
      <c r="Q193" s="114"/>
      <c r="R193" s="114"/>
      <c r="S193" s="114"/>
      <c r="T193" s="114"/>
      <c r="U193" s="114"/>
      <c r="V193" s="114"/>
      <c r="W193" s="114"/>
      <c r="X193" s="114"/>
      <c r="Y193" s="114"/>
      <c r="Z193" s="114"/>
      <c r="AA193" s="191"/>
      <c r="AB193" s="191"/>
      <c r="AC193" s="191"/>
      <c r="AD193" s="191"/>
      <c r="AE193" s="192"/>
      <c r="AF193" s="192"/>
      <c r="AG193" s="192"/>
      <c r="AH193" s="191"/>
      <c r="AI193" s="191"/>
      <c r="AJ193" s="191"/>
      <c r="AK193" s="194"/>
      <c r="AL193" s="192"/>
      <c r="AM193" s="192"/>
      <c r="AN193" s="192"/>
      <c r="AO193" s="192"/>
      <c r="AP193" s="192"/>
      <c r="AQ193" s="192"/>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4"/>
      <c r="BR193" s="114"/>
      <c r="BS193" s="114"/>
      <c r="BT193" s="114"/>
      <c r="BU193" s="114"/>
      <c r="BV193" s="114"/>
      <c r="BW193" s="114"/>
      <c r="BX193" s="114"/>
      <c r="BY193" s="114"/>
      <c r="BZ193" s="114"/>
      <c r="CA193" s="114"/>
      <c r="CB193" s="114"/>
      <c r="CC193" s="114"/>
      <c r="CD193" s="114"/>
      <c r="CE193" s="114"/>
      <c r="CF193" s="114"/>
    </row>
    <row r="194" spans="1:84" s="101" customFormat="1">
      <c r="A194" s="201"/>
      <c r="B194" s="201"/>
      <c r="C194" s="202"/>
      <c r="D194" s="202"/>
      <c r="E194" s="202"/>
      <c r="F194" s="184"/>
      <c r="G194" s="184"/>
      <c r="H194" s="184"/>
      <c r="I194" s="114"/>
      <c r="J194" s="114"/>
      <c r="K194" s="114"/>
      <c r="L194" s="114"/>
      <c r="M194" s="114"/>
      <c r="N194" s="114"/>
      <c r="O194" s="114"/>
      <c r="P194" s="114"/>
      <c r="Q194" s="114"/>
      <c r="R194" s="114"/>
      <c r="S194" s="114"/>
      <c r="T194" s="114"/>
      <c r="U194" s="114"/>
      <c r="V194" s="114"/>
      <c r="W194" s="114"/>
      <c r="X194" s="114"/>
      <c r="Y194" s="114"/>
      <c r="Z194" s="114"/>
      <c r="AA194" s="191"/>
      <c r="AB194" s="191"/>
      <c r="AC194" s="191"/>
      <c r="AD194" s="191"/>
      <c r="AE194" s="192"/>
      <c r="AF194" s="192"/>
      <c r="AG194" s="192"/>
      <c r="AH194" s="191"/>
      <c r="AI194" s="191"/>
      <c r="AJ194" s="191"/>
      <c r="AK194" s="194"/>
      <c r="AL194" s="192"/>
      <c r="AM194" s="192"/>
      <c r="AN194" s="192"/>
      <c r="AO194" s="192"/>
      <c r="AP194" s="192"/>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4"/>
      <c r="BR194" s="114"/>
      <c r="BS194" s="114"/>
      <c r="BT194" s="114"/>
      <c r="BU194" s="114"/>
      <c r="BV194" s="114"/>
      <c r="BW194" s="114"/>
      <c r="BX194" s="114"/>
      <c r="BY194" s="114"/>
      <c r="BZ194" s="114"/>
      <c r="CA194" s="114"/>
      <c r="CB194" s="114"/>
      <c r="CC194" s="114"/>
      <c r="CD194" s="114"/>
      <c r="CE194" s="114"/>
      <c r="CF194" s="114"/>
    </row>
    <row r="195" spans="1:84" s="101" customFormat="1">
      <c r="A195" s="201"/>
      <c r="B195" s="201"/>
      <c r="C195" s="202"/>
      <c r="D195" s="202"/>
      <c r="E195" s="202"/>
      <c r="F195" s="184"/>
      <c r="G195" s="184"/>
      <c r="H195" s="184"/>
      <c r="I195" s="114"/>
      <c r="J195" s="114"/>
      <c r="K195" s="114"/>
      <c r="L195" s="114"/>
      <c r="M195" s="114"/>
      <c r="N195" s="114"/>
      <c r="O195" s="114"/>
      <c r="P195" s="114"/>
      <c r="Q195" s="114"/>
      <c r="R195" s="114"/>
      <c r="S195" s="114"/>
      <c r="T195" s="114"/>
      <c r="U195" s="114"/>
      <c r="V195" s="114"/>
      <c r="W195" s="114"/>
      <c r="X195" s="114"/>
      <c r="Y195" s="114"/>
      <c r="Z195" s="114"/>
      <c r="AA195" s="191"/>
      <c r="AB195" s="191"/>
      <c r="AC195" s="191"/>
      <c r="AD195" s="191"/>
      <c r="AE195" s="192"/>
      <c r="AF195" s="192"/>
      <c r="AG195" s="192"/>
      <c r="AH195" s="191"/>
      <c r="AI195" s="191"/>
      <c r="AJ195" s="191"/>
      <c r="AK195" s="194"/>
      <c r="AL195" s="192"/>
      <c r="AM195" s="192"/>
      <c r="AN195" s="192"/>
      <c r="AO195" s="192"/>
      <c r="AP195" s="192"/>
      <c r="AQ195" s="114"/>
      <c r="AR195" s="114"/>
      <c r="AS195" s="114"/>
      <c r="AT195" s="114"/>
      <c r="AU195" s="114"/>
      <c r="AV195" s="114"/>
      <c r="AW195" s="114"/>
      <c r="AX195" s="114"/>
      <c r="AY195" s="114"/>
      <c r="AZ195" s="114"/>
      <c r="BA195" s="114"/>
      <c r="BB195" s="114"/>
      <c r="BC195" s="114"/>
      <c r="BD195" s="114"/>
      <c r="BE195" s="114"/>
      <c r="BF195" s="114"/>
      <c r="BG195" s="114"/>
      <c r="BH195" s="114"/>
      <c r="BI195" s="114"/>
      <c r="BJ195" s="114"/>
      <c r="BK195" s="114"/>
      <c r="BL195" s="114"/>
      <c r="BM195" s="114"/>
      <c r="BN195" s="114"/>
      <c r="BO195" s="114"/>
      <c r="BP195" s="114"/>
      <c r="BQ195" s="114"/>
      <c r="BR195" s="114"/>
      <c r="BS195" s="114"/>
      <c r="BT195" s="114"/>
      <c r="BU195" s="114"/>
      <c r="BV195" s="114"/>
      <c r="BW195" s="114"/>
      <c r="BX195" s="114"/>
      <c r="BY195" s="114"/>
      <c r="BZ195" s="114"/>
      <c r="CA195" s="114"/>
      <c r="CB195" s="114"/>
      <c r="CC195" s="114"/>
      <c r="CD195" s="114"/>
      <c r="CE195" s="114"/>
      <c r="CF195" s="114"/>
    </row>
    <row r="196" spans="1:84" s="101" customFormat="1">
      <c r="A196" s="201"/>
      <c r="B196" s="201"/>
      <c r="C196" s="202"/>
      <c r="D196" s="202"/>
      <c r="E196" s="202"/>
      <c r="F196" s="184"/>
      <c r="G196" s="184"/>
      <c r="H196" s="184"/>
      <c r="I196" s="114"/>
      <c r="J196" s="114"/>
      <c r="K196" s="114"/>
      <c r="L196" s="114"/>
      <c r="M196" s="114"/>
      <c r="N196" s="114"/>
      <c r="O196" s="114"/>
      <c r="P196" s="114"/>
      <c r="Q196" s="114"/>
      <c r="R196" s="114"/>
      <c r="S196" s="114"/>
      <c r="T196" s="114"/>
      <c r="U196" s="114"/>
      <c r="V196" s="114"/>
      <c r="W196" s="114"/>
      <c r="X196" s="114"/>
      <c r="Y196" s="114"/>
      <c r="Z196" s="114"/>
      <c r="AA196" s="191"/>
      <c r="AB196" s="191"/>
      <c r="AC196" s="191"/>
      <c r="AD196" s="191"/>
      <c r="AE196" s="192"/>
      <c r="AF196" s="192"/>
      <c r="AG196" s="192"/>
      <c r="AH196" s="191"/>
      <c r="AI196" s="191"/>
      <c r="AJ196" s="191"/>
      <c r="AK196" s="194"/>
      <c r="AL196" s="192"/>
      <c r="AM196" s="192"/>
      <c r="AN196" s="192"/>
      <c r="AO196" s="192"/>
      <c r="AP196" s="192"/>
      <c r="AQ196" s="114"/>
      <c r="AR196" s="114"/>
      <c r="AS196" s="114"/>
      <c r="AT196" s="114"/>
      <c r="AU196" s="114"/>
      <c r="AV196" s="114"/>
      <c r="AW196" s="114"/>
      <c r="AX196" s="114"/>
      <c r="AY196" s="114"/>
      <c r="AZ196" s="114"/>
      <c r="BA196" s="114"/>
      <c r="BB196" s="114"/>
      <c r="BC196" s="114"/>
      <c r="BD196" s="114"/>
      <c r="BE196" s="114"/>
      <c r="BF196" s="114"/>
      <c r="BG196" s="114"/>
      <c r="BH196" s="114"/>
      <c r="BI196" s="114"/>
      <c r="BJ196" s="114"/>
      <c r="BK196" s="114"/>
      <c r="BL196" s="114"/>
      <c r="BM196" s="114"/>
      <c r="BN196" s="114"/>
      <c r="BO196" s="114"/>
      <c r="BP196" s="114"/>
      <c r="BQ196" s="114"/>
      <c r="BR196" s="114"/>
      <c r="BS196" s="114"/>
      <c r="BT196" s="114"/>
      <c r="BU196" s="114"/>
      <c r="BV196" s="114"/>
      <c r="BW196" s="114"/>
      <c r="BX196" s="114"/>
      <c r="BY196" s="114"/>
      <c r="BZ196" s="114"/>
      <c r="CA196" s="114"/>
      <c r="CB196" s="114"/>
      <c r="CC196" s="114"/>
      <c r="CD196" s="114"/>
      <c r="CE196" s="114"/>
      <c r="CF196" s="114"/>
    </row>
    <row r="197" spans="1:84" s="101" customFormat="1">
      <c r="A197" s="201"/>
      <c r="B197" s="201"/>
      <c r="C197" s="202"/>
      <c r="D197" s="202"/>
      <c r="E197" s="202"/>
      <c r="F197" s="184"/>
      <c r="G197" s="184"/>
      <c r="H197" s="184"/>
      <c r="I197" s="114"/>
      <c r="J197" s="114"/>
      <c r="K197" s="114"/>
      <c r="L197" s="114"/>
      <c r="M197" s="114"/>
      <c r="N197" s="114"/>
      <c r="O197" s="114"/>
      <c r="P197" s="114"/>
      <c r="Q197" s="114"/>
      <c r="R197" s="114"/>
      <c r="S197" s="114"/>
      <c r="T197" s="114"/>
      <c r="U197" s="114"/>
      <c r="V197" s="114"/>
      <c r="W197" s="114"/>
      <c r="X197" s="114"/>
      <c r="Y197" s="114"/>
      <c r="Z197" s="114"/>
      <c r="AA197" s="191"/>
      <c r="AB197" s="191"/>
      <c r="AC197" s="191"/>
      <c r="AD197" s="191"/>
      <c r="AE197" s="192"/>
      <c r="AF197" s="192"/>
      <c r="AG197" s="192"/>
      <c r="AH197" s="191"/>
      <c r="AI197" s="191"/>
      <c r="AJ197" s="191"/>
      <c r="AK197" s="194"/>
      <c r="AL197" s="192"/>
      <c r="AM197" s="192"/>
      <c r="AN197" s="192"/>
      <c r="AO197" s="192"/>
      <c r="AP197" s="192"/>
      <c r="AQ197" s="114"/>
      <c r="AR197" s="114"/>
      <c r="AS197" s="114"/>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N197" s="114"/>
      <c r="BO197" s="114"/>
      <c r="BP197" s="114"/>
      <c r="BQ197" s="114"/>
      <c r="BR197" s="114"/>
      <c r="BS197" s="114"/>
      <c r="BT197" s="114"/>
      <c r="BU197" s="114"/>
      <c r="BV197" s="114"/>
      <c r="BW197" s="114"/>
      <c r="BX197" s="114"/>
      <c r="BY197" s="114"/>
      <c r="BZ197" s="114"/>
      <c r="CA197" s="114"/>
      <c r="CB197" s="114"/>
      <c r="CC197" s="114"/>
      <c r="CD197" s="114"/>
      <c r="CE197" s="114"/>
      <c r="CF197" s="114"/>
    </row>
    <row r="198" spans="1:84" s="101" customFormat="1">
      <c r="A198" s="201"/>
      <c r="B198" s="201"/>
      <c r="C198" s="202"/>
      <c r="D198" s="202"/>
      <c r="E198" s="202"/>
      <c r="F198" s="184"/>
      <c r="G198" s="184"/>
      <c r="H198" s="184"/>
      <c r="I198" s="114"/>
      <c r="J198" s="114"/>
      <c r="K198" s="114"/>
      <c r="L198" s="114"/>
      <c r="M198" s="114"/>
      <c r="N198" s="114"/>
      <c r="O198" s="114"/>
      <c r="P198" s="114"/>
      <c r="Q198" s="114"/>
      <c r="R198" s="114"/>
      <c r="S198" s="114"/>
      <c r="T198" s="114"/>
      <c r="U198" s="114"/>
      <c r="V198" s="114"/>
      <c r="W198" s="114"/>
      <c r="X198" s="114"/>
      <c r="Y198" s="114"/>
      <c r="Z198" s="114"/>
      <c r="AA198" s="191"/>
      <c r="AB198" s="191"/>
      <c r="AC198" s="191"/>
      <c r="AD198" s="191"/>
      <c r="AE198" s="192"/>
      <c r="AF198" s="192"/>
      <c r="AG198" s="192"/>
      <c r="AH198" s="191"/>
      <c r="AI198" s="191"/>
      <c r="AJ198" s="191"/>
      <c r="AK198" s="194"/>
      <c r="AL198" s="192"/>
      <c r="AM198" s="192"/>
      <c r="AN198" s="192"/>
      <c r="AO198" s="192"/>
      <c r="AP198" s="192"/>
      <c r="AQ198" s="114"/>
      <c r="AR198" s="114"/>
      <c r="AS198" s="114"/>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N198" s="114"/>
      <c r="BO198" s="114"/>
      <c r="BP198" s="114"/>
      <c r="BQ198" s="114"/>
      <c r="BR198" s="114"/>
      <c r="BS198" s="114"/>
      <c r="BT198" s="114"/>
      <c r="BU198" s="114"/>
      <c r="BV198" s="114"/>
      <c r="BW198" s="114"/>
      <c r="BX198" s="114"/>
      <c r="BY198" s="114"/>
      <c r="BZ198" s="114"/>
      <c r="CA198" s="114"/>
      <c r="CB198" s="114"/>
      <c r="CC198" s="114"/>
      <c r="CD198" s="114"/>
      <c r="CE198" s="114"/>
      <c r="CF198" s="114"/>
    </row>
    <row r="199" spans="1:84" s="101" customFormat="1">
      <c r="A199" s="201"/>
      <c r="B199" s="201"/>
      <c r="C199" s="202"/>
      <c r="D199" s="202"/>
      <c r="E199" s="202"/>
      <c r="F199" s="184"/>
      <c r="G199" s="184"/>
      <c r="H199" s="184"/>
      <c r="I199" s="114"/>
      <c r="J199" s="114"/>
      <c r="K199" s="114"/>
      <c r="L199" s="114"/>
      <c r="M199" s="114"/>
      <c r="N199" s="114"/>
      <c r="O199" s="114"/>
      <c r="P199" s="114"/>
      <c r="Q199" s="114"/>
      <c r="R199" s="114"/>
      <c r="S199" s="114"/>
      <c r="T199" s="114"/>
      <c r="U199" s="114"/>
      <c r="V199" s="114"/>
      <c r="W199" s="114"/>
      <c r="X199" s="114"/>
      <c r="Y199" s="114"/>
      <c r="Z199" s="114"/>
      <c r="AA199" s="191"/>
      <c r="AB199" s="191"/>
      <c r="AC199" s="191"/>
      <c r="AD199" s="191"/>
      <c r="AE199" s="192"/>
      <c r="AF199" s="192"/>
      <c r="AG199" s="192"/>
      <c r="AH199" s="191"/>
      <c r="AI199" s="191"/>
      <c r="AJ199" s="191"/>
      <c r="AK199" s="194"/>
      <c r="AL199" s="192"/>
      <c r="AM199" s="192"/>
      <c r="AN199" s="192"/>
      <c r="AO199" s="192"/>
      <c r="AP199" s="192"/>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114"/>
      <c r="CC199" s="114"/>
      <c r="CD199" s="114"/>
      <c r="CE199" s="114"/>
      <c r="CF199" s="114"/>
    </row>
    <row r="200" spans="1:84" s="101" customFormat="1">
      <c r="A200" s="201"/>
      <c r="B200" s="201"/>
      <c r="C200" s="202"/>
      <c r="D200" s="202"/>
      <c r="E200" s="202"/>
      <c r="F200" s="184"/>
      <c r="G200" s="184"/>
      <c r="H200" s="184"/>
      <c r="I200" s="114"/>
      <c r="J200" s="114"/>
      <c r="K200" s="114"/>
      <c r="L200" s="114"/>
      <c r="M200" s="114"/>
      <c r="N200" s="114"/>
      <c r="O200" s="114"/>
      <c r="P200" s="114"/>
      <c r="Q200" s="114"/>
      <c r="R200" s="114"/>
      <c r="S200" s="114"/>
      <c r="T200" s="114"/>
      <c r="U200" s="114"/>
      <c r="V200" s="114"/>
      <c r="W200" s="114"/>
      <c r="X200" s="114"/>
      <c r="Y200" s="114"/>
      <c r="Z200" s="114"/>
      <c r="AA200" s="191"/>
      <c r="AB200" s="191"/>
      <c r="AC200" s="191"/>
      <c r="AD200" s="191"/>
      <c r="AE200" s="192"/>
      <c r="AF200" s="192"/>
      <c r="AG200" s="192"/>
      <c r="AH200" s="191"/>
      <c r="AI200" s="191"/>
      <c r="AJ200" s="191"/>
      <c r="AK200" s="194"/>
      <c r="AL200" s="192"/>
      <c r="AM200" s="192"/>
      <c r="AN200" s="192"/>
      <c r="AO200" s="192"/>
      <c r="AP200" s="192"/>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4"/>
      <c r="BR200" s="114"/>
      <c r="BS200" s="114"/>
      <c r="BT200" s="114"/>
      <c r="BU200" s="114"/>
      <c r="BV200" s="114"/>
      <c r="BW200" s="114"/>
      <c r="BX200" s="114"/>
      <c r="BY200" s="114"/>
      <c r="BZ200" s="114"/>
      <c r="CA200" s="114"/>
      <c r="CB200" s="114"/>
      <c r="CC200" s="114"/>
      <c r="CD200" s="114"/>
      <c r="CE200" s="114"/>
      <c r="CF200" s="114"/>
    </row>
    <row r="201" spans="1:84" s="101" customFormat="1">
      <c r="A201" s="201"/>
      <c r="B201" s="201"/>
      <c r="C201" s="202"/>
      <c r="D201" s="202"/>
      <c r="E201" s="202"/>
      <c r="F201" s="184"/>
      <c r="G201" s="184"/>
      <c r="H201" s="184"/>
      <c r="I201" s="114"/>
      <c r="J201" s="114"/>
      <c r="K201" s="114"/>
      <c r="L201" s="114"/>
      <c r="M201" s="114"/>
      <c r="N201" s="114"/>
      <c r="O201" s="114"/>
      <c r="P201" s="114"/>
      <c r="Q201" s="114"/>
      <c r="R201" s="114"/>
      <c r="S201" s="114"/>
      <c r="T201" s="114"/>
      <c r="U201" s="114"/>
      <c r="V201" s="114"/>
      <c r="W201" s="114"/>
      <c r="X201" s="114"/>
      <c r="Y201" s="114"/>
      <c r="Z201" s="114"/>
      <c r="AA201" s="191"/>
      <c r="AB201" s="191"/>
      <c r="AC201" s="191"/>
      <c r="AD201" s="191"/>
      <c r="AE201" s="192"/>
      <c r="AF201" s="192"/>
      <c r="AG201" s="192"/>
      <c r="AH201" s="191"/>
      <c r="AI201" s="191"/>
      <c r="AJ201" s="191"/>
      <c r="AK201" s="194"/>
      <c r="AL201" s="192"/>
      <c r="AM201" s="192"/>
      <c r="AN201" s="192"/>
      <c r="AO201" s="192"/>
      <c r="AP201" s="192"/>
      <c r="AQ201" s="114"/>
      <c r="AR201" s="114"/>
      <c r="AS201" s="114"/>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N201" s="114"/>
      <c r="BO201" s="114"/>
      <c r="BP201" s="114"/>
      <c r="BQ201" s="114"/>
      <c r="BR201" s="114"/>
      <c r="BS201" s="114"/>
      <c r="BT201" s="114"/>
      <c r="BU201" s="114"/>
      <c r="BV201" s="114"/>
      <c r="BW201" s="114"/>
      <c r="BX201" s="114"/>
      <c r="BY201" s="114"/>
      <c r="BZ201" s="114"/>
      <c r="CA201" s="114"/>
      <c r="CB201" s="114"/>
      <c r="CC201" s="114"/>
      <c r="CD201" s="114"/>
      <c r="CE201" s="114"/>
      <c r="CF201" s="114"/>
    </row>
    <row r="202" spans="1:84" s="101" customFormat="1">
      <c r="A202" s="201"/>
      <c r="B202" s="201"/>
      <c r="C202" s="202"/>
      <c r="D202" s="202"/>
      <c r="E202" s="202"/>
      <c r="F202" s="184"/>
      <c r="G202" s="184"/>
      <c r="H202" s="184"/>
      <c r="I202" s="114"/>
      <c r="J202" s="114"/>
      <c r="K202" s="114"/>
      <c r="L202" s="114"/>
      <c r="M202" s="114"/>
      <c r="N202" s="114"/>
      <c r="O202" s="114"/>
      <c r="P202" s="114"/>
      <c r="Q202" s="114"/>
      <c r="R202" s="114"/>
      <c r="S202" s="114"/>
      <c r="T202" s="114"/>
      <c r="U202" s="114"/>
      <c r="V202" s="114"/>
      <c r="W202" s="114"/>
      <c r="X202" s="114"/>
      <c r="Y202" s="114"/>
      <c r="Z202" s="114"/>
      <c r="AA202" s="191"/>
      <c r="AB202" s="191"/>
      <c r="AC202" s="191"/>
      <c r="AD202" s="191"/>
      <c r="AE202" s="192"/>
      <c r="AF202" s="192"/>
      <c r="AG202" s="192"/>
      <c r="AH202" s="191"/>
      <c r="AI202" s="191"/>
      <c r="AJ202" s="191"/>
      <c r="AK202" s="194"/>
      <c r="AL202" s="192"/>
      <c r="AM202" s="192"/>
      <c r="AN202" s="192"/>
      <c r="AO202" s="192"/>
      <c r="AP202" s="192"/>
      <c r="AQ202" s="114"/>
      <c r="AR202" s="114"/>
      <c r="AS202" s="114"/>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N202" s="114"/>
      <c r="BO202" s="114"/>
      <c r="BP202" s="114"/>
      <c r="BQ202" s="114"/>
      <c r="BR202" s="114"/>
      <c r="BS202" s="114"/>
      <c r="BT202" s="114"/>
      <c r="BU202" s="114"/>
      <c r="BV202" s="114"/>
      <c r="BW202" s="114"/>
      <c r="BX202" s="114"/>
      <c r="BY202" s="114"/>
      <c r="BZ202" s="114"/>
      <c r="CA202" s="114"/>
      <c r="CB202" s="114"/>
      <c r="CC202" s="114"/>
      <c r="CD202" s="114"/>
      <c r="CE202" s="114"/>
      <c r="CF202" s="114"/>
    </row>
    <row r="203" spans="1:84" s="101" customFormat="1">
      <c r="A203" s="201"/>
      <c r="B203" s="201"/>
      <c r="C203" s="202"/>
      <c r="D203" s="202"/>
      <c r="E203" s="202"/>
      <c r="F203" s="184"/>
      <c r="G203" s="184"/>
      <c r="H203" s="184"/>
      <c r="I203" s="114"/>
      <c r="J203" s="114"/>
      <c r="K203" s="114"/>
      <c r="L203" s="114"/>
      <c r="M203" s="114"/>
      <c r="N203" s="114"/>
      <c r="O203" s="114"/>
      <c r="P203" s="114"/>
      <c r="Q203" s="114"/>
      <c r="R203" s="114"/>
      <c r="S203" s="114"/>
      <c r="T203" s="114"/>
      <c r="U203" s="114"/>
      <c r="V203" s="114"/>
      <c r="W203" s="114"/>
      <c r="X203" s="114"/>
      <c r="Y203" s="114"/>
      <c r="Z203" s="114"/>
      <c r="AA203" s="191"/>
      <c r="AB203" s="191"/>
      <c r="AC203" s="191"/>
      <c r="AD203" s="191"/>
      <c r="AE203" s="192"/>
      <c r="AF203" s="192"/>
      <c r="AG203" s="192"/>
      <c r="AH203" s="191"/>
      <c r="AI203" s="191"/>
      <c r="AJ203" s="191"/>
      <c r="AK203" s="194"/>
      <c r="AL203" s="192"/>
      <c r="AM203" s="192"/>
      <c r="AN203" s="192"/>
      <c r="AO203" s="192"/>
      <c r="AP203" s="192"/>
      <c r="AQ203" s="114"/>
      <c r="AR203" s="114"/>
      <c r="AS203" s="114"/>
      <c r="AT203" s="114"/>
      <c r="AU203" s="114"/>
      <c r="AV203" s="114"/>
      <c r="AW203" s="114"/>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114"/>
      <c r="CC203" s="114"/>
      <c r="CD203" s="114"/>
      <c r="CE203" s="114"/>
      <c r="CF203" s="114"/>
    </row>
    <row r="204" spans="1:84" s="101" customFormat="1">
      <c r="A204" s="201"/>
      <c r="B204" s="201"/>
      <c r="C204" s="202"/>
      <c r="D204" s="202"/>
      <c r="E204" s="202"/>
      <c r="F204" s="184"/>
      <c r="G204" s="184"/>
      <c r="H204" s="184"/>
      <c r="I204" s="114"/>
      <c r="J204" s="114"/>
      <c r="K204" s="114"/>
      <c r="L204" s="114"/>
      <c r="M204" s="114"/>
      <c r="N204" s="114"/>
      <c r="O204" s="114"/>
      <c r="P204" s="114"/>
      <c r="Q204" s="114"/>
      <c r="R204" s="114"/>
      <c r="S204" s="114"/>
      <c r="T204" s="114"/>
      <c r="U204" s="114"/>
      <c r="V204" s="114"/>
      <c r="W204" s="114"/>
      <c r="X204" s="114"/>
      <c r="Y204" s="114"/>
      <c r="Z204" s="114"/>
      <c r="AA204" s="191"/>
      <c r="AB204" s="191"/>
      <c r="AC204" s="191"/>
      <c r="AD204" s="191"/>
      <c r="AE204" s="192"/>
      <c r="AF204" s="192"/>
      <c r="AG204" s="192"/>
      <c r="AH204" s="191"/>
      <c r="AI204" s="191"/>
      <c r="AJ204" s="191"/>
      <c r="AK204" s="194"/>
      <c r="AL204" s="192"/>
      <c r="AM204" s="192"/>
      <c r="AN204" s="192"/>
      <c r="AO204" s="192"/>
      <c r="AP204" s="192"/>
      <c r="AQ204" s="114"/>
      <c r="AR204" s="114"/>
      <c r="AS204" s="114"/>
      <c r="AT204" s="114"/>
      <c r="AU204" s="114"/>
      <c r="AV204" s="114"/>
      <c r="AW204" s="114"/>
      <c r="AX204" s="114"/>
      <c r="AY204" s="114"/>
      <c r="AZ204" s="114"/>
      <c r="BA204" s="114"/>
      <c r="BB204" s="114"/>
      <c r="BC204" s="114"/>
      <c r="BD204" s="114"/>
      <c r="BE204" s="114"/>
      <c r="BF204" s="114"/>
      <c r="BG204" s="114"/>
      <c r="BH204" s="114"/>
      <c r="BI204" s="114"/>
      <c r="BJ204" s="114"/>
      <c r="BK204" s="114"/>
      <c r="BL204" s="114"/>
      <c r="BM204" s="114"/>
      <c r="BN204" s="114"/>
      <c r="BO204" s="114"/>
      <c r="BP204" s="114"/>
      <c r="BQ204" s="114"/>
      <c r="BR204" s="114"/>
      <c r="BS204" s="114"/>
      <c r="BT204" s="114"/>
      <c r="BU204" s="114"/>
      <c r="BV204" s="114"/>
      <c r="BW204" s="114"/>
      <c r="BX204" s="114"/>
      <c r="BY204" s="114"/>
      <c r="BZ204" s="114"/>
      <c r="CA204" s="114"/>
      <c r="CB204" s="114"/>
      <c r="CC204" s="114"/>
      <c r="CD204" s="114"/>
      <c r="CE204" s="114"/>
      <c r="CF204" s="114"/>
    </row>
    <row r="205" spans="1:84" s="101" customFormat="1">
      <c r="A205" s="201"/>
      <c r="B205" s="201"/>
      <c r="C205" s="202"/>
      <c r="D205" s="202"/>
      <c r="E205" s="202"/>
      <c r="F205" s="184"/>
      <c r="G205" s="184"/>
      <c r="H205" s="184"/>
      <c r="I205" s="114"/>
      <c r="J205" s="114"/>
      <c r="K205" s="114"/>
      <c r="L205" s="114"/>
      <c r="M205" s="114"/>
      <c r="N205" s="114"/>
      <c r="O205" s="114"/>
      <c r="P205" s="114"/>
      <c r="Q205" s="114"/>
      <c r="R205" s="114"/>
      <c r="S205" s="114"/>
      <c r="T205" s="114"/>
      <c r="U205" s="114"/>
      <c r="V205" s="114"/>
      <c r="W205" s="114"/>
      <c r="X205" s="114"/>
      <c r="Y205" s="114"/>
      <c r="Z205" s="114"/>
      <c r="AA205" s="191"/>
      <c r="AB205" s="191"/>
      <c r="AC205" s="191"/>
      <c r="AD205" s="191"/>
      <c r="AE205" s="192"/>
      <c r="AF205" s="192"/>
      <c r="AG205" s="192"/>
      <c r="AH205" s="191"/>
      <c r="AI205" s="191"/>
      <c r="AJ205" s="191"/>
      <c r="AK205" s="194"/>
      <c r="AL205" s="192"/>
      <c r="AM205" s="192"/>
      <c r="AN205" s="192"/>
      <c r="AO205" s="192"/>
      <c r="AP205" s="192"/>
      <c r="AQ205" s="114"/>
      <c r="AR205" s="114"/>
      <c r="AS205" s="114"/>
      <c r="AT205" s="114"/>
      <c r="AU205" s="114"/>
      <c r="AV205" s="114"/>
      <c r="AW205" s="114"/>
      <c r="AX205" s="114"/>
      <c r="AY205" s="114"/>
      <c r="AZ205" s="114"/>
      <c r="BA205" s="114"/>
      <c r="BB205" s="114"/>
      <c r="BC205" s="114"/>
      <c r="BD205" s="114"/>
      <c r="BE205" s="114"/>
      <c r="BF205" s="114"/>
      <c r="BG205" s="114"/>
      <c r="BH205" s="114"/>
      <c r="BI205" s="114"/>
      <c r="BJ205" s="114"/>
      <c r="BK205" s="114"/>
      <c r="BL205" s="114"/>
      <c r="BM205" s="114"/>
      <c r="BN205" s="114"/>
      <c r="BO205" s="114"/>
      <c r="BP205" s="114"/>
      <c r="BQ205" s="114"/>
      <c r="BR205" s="114"/>
      <c r="BS205" s="114"/>
      <c r="BT205" s="114"/>
      <c r="BU205" s="114"/>
      <c r="BV205" s="114"/>
      <c r="BW205" s="114"/>
      <c r="BX205" s="114"/>
      <c r="BY205" s="114"/>
      <c r="BZ205" s="114"/>
      <c r="CA205" s="114"/>
      <c r="CB205" s="114"/>
      <c r="CC205" s="114"/>
      <c r="CD205" s="114"/>
      <c r="CE205" s="114"/>
      <c r="CF205" s="114"/>
    </row>
    <row r="206" spans="1:84" s="101" customFormat="1">
      <c r="A206" s="201"/>
      <c r="B206" s="201"/>
      <c r="C206" s="202"/>
      <c r="D206" s="202"/>
      <c r="E206" s="202"/>
      <c r="F206" s="184"/>
      <c r="G206" s="184"/>
      <c r="H206" s="184"/>
      <c r="I206" s="114"/>
      <c r="J206" s="114"/>
      <c r="K206" s="114"/>
      <c r="L206" s="114"/>
      <c r="M206" s="114"/>
      <c r="N206" s="114"/>
      <c r="O206" s="114"/>
      <c r="P206" s="114"/>
      <c r="Q206" s="114"/>
      <c r="R206" s="114"/>
      <c r="S206" s="114"/>
      <c r="T206" s="114"/>
      <c r="U206" s="114"/>
      <c r="V206" s="114"/>
      <c r="W206" s="114"/>
      <c r="X206" s="114"/>
      <c r="Y206" s="114"/>
      <c r="Z206" s="114"/>
      <c r="AA206" s="191"/>
      <c r="AB206" s="191"/>
      <c r="AC206" s="191"/>
      <c r="AD206" s="191"/>
      <c r="AE206" s="192"/>
      <c r="AF206" s="192"/>
      <c r="AG206" s="192"/>
      <c r="AH206" s="191"/>
      <c r="AI206" s="191"/>
      <c r="AJ206" s="191"/>
      <c r="AK206" s="194"/>
      <c r="AL206" s="192"/>
      <c r="AM206" s="192"/>
      <c r="AN206" s="192"/>
      <c r="AO206" s="192"/>
      <c r="AP206" s="192"/>
      <c r="AQ206" s="114"/>
      <c r="AR206" s="114"/>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114"/>
      <c r="CC206" s="114"/>
      <c r="CD206" s="114"/>
      <c r="CE206" s="114"/>
      <c r="CF206" s="114"/>
    </row>
    <row r="207" spans="1:84" s="101" customFormat="1">
      <c r="A207" s="201"/>
      <c r="B207" s="201"/>
      <c r="C207" s="202"/>
      <c r="D207" s="202"/>
      <c r="E207" s="202"/>
      <c r="F207" s="184"/>
      <c r="G207" s="184"/>
      <c r="H207" s="184"/>
      <c r="I207" s="114"/>
      <c r="J207" s="114"/>
      <c r="K207" s="114"/>
      <c r="L207" s="114"/>
      <c r="M207" s="114"/>
      <c r="N207" s="114"/>
      <c r="O207" s="114"/>
      <c r="P207" s="114"/>
      <c r="Q207" s="114"/>
      <c r="R207" s="114"/>
      <c r="S207" s="114"/>
      <c r="T207" s="114"/>
      <c r="U207" s="114"/>
      <c r="V207" s="114"/>
      <c r="W207" s="114"/>
      <c r="X207" s="114"/>
      <c r="Y207" s="114"/>
      <c r="Z207" s="114"/>
      <c r="AA207" s="191"/>
      <c r="AB207" s="191"/>
      <c r="AC207" s="191"/>
      <c r="AD207" s="191"/>
      <c r="AE207" s="192"/>
      <c r="AF207" s="192"/>
      <c r="AG207" s="192"/>
      <c r="AH207" s="191"/>
      <c r="AI207" s="191"/>
      <c r="AJ207" s="191"/>
      <c r="AK207" s="194"/>
      <c r="AL207" s="192"/>
      <c r="AM207" s="192"/>
      <c r="AN207" s="192"/>
      <c r="AO207" s="192"/>
      <c r="AP207" s="192"/>
      <c r="AQ207" s="114"/>
      <c r="AR207" s="114"/>
      <c r="AS207" s="114"/>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N207" s="114"/>
      <c r="BO207" s="114"/>
      <c r="BP207" s="114"/>
      <c r="BQ207" s="114"/>
      <c r="BR207" s="114"/>
      <c r="BS207" s="114"/>
      <c r="BT207" s="114"/>
      <c r="BU207" s="114"/>
      <c r="BV207" s="114"/>
      <c r="BW207" s="114"/>
      <c r="BX207" s="114"/>
      <c r="BY207" s="114"/>
      <c r="BZ207" s="114"/>
      <c r="CA207" s="114"/>
      <c r="CB207" s="114"/>
      <c r="CC207" s="114"/>
      <c r="CD207" s="114"/>
      <c r="CE207" s="114"/>
      <c r="CF207" s="114"/>
    </row>
    <row r="208" spans="1:84" s="101" customFormat="1">
      <c r="A208" s="201"/>
      <c r="B208" s="201"/>
      <c r="C208" s="202"/>
      <c r="D208" s="202"/>
      <c r="E208" s="202"/>
      <c r="F208" s="184"/>
      <c r="G208" s="184"/>
      <c r="H208" s="184"/>
      <c r="I208" s="114"/>
      <c r="J208" s="114"/>
      <c r="K208" s="114"/>
      <c r="L208" s="114"/>
      <c r="M208" s="114"/>
      <c r="N208" s="114"/>
      <c r="O208" s="114"/>
      <c r="P208" s="114"/>
      <c r="Q208" s="114"/>
      <c r="R208" s="114"/>
      <c r="S208" s="114"/>
      <c r="T208" s="114"/>
      <c r="U208" s="114"/>
      <c r="V208" s="114"/>
      <c r="W208" s="114"/>
      <c r="X208" s="114"/>
      <c r="Y208" s="114"/>
      <c r="Z208" s="114"/>
      <c r="AA208" s="191"/>
      <c r="AB208" s="191"/>
      <c r="AC208" s="191"/>
      <c r="AD208" s="191"/>
      <c r="AE208" s="192"/>
      <c r="AF208" s="192"/>
      <c r="AG208" s="192"/>
      <c r="AH208" s="191"/>
      <c r="AI208" s="191"/>
      <c r="AJ208" s="191"/>
      <c r="AK208" s="194"/>
      <c r="AL208" s="192"/>
      <c r="AM208" s="192"/>
      <c r="AN208" s="192"/>
      <c r="AO208" s="192"/>
      <c r="AP208" s="192"/>
      <c r="AQ208" s="114"/>
      <c r="AR208" s="114"/>
      <c r="AS208" s="114"/>
      <c r="AT208" s="114"/>
      <c r="AU208" s="114"/>
      <c r="AV208" s="114"/>
      <c r="AW208" s="114"/>
      <c r="AX208" s="114"/>
      <c r="AY208" s="114"/>
      <c r="AZ208" s="114"/>
      <c r="BA208" s="114"/>
      <c r="BB208" s="114"/>
      <c r="BC208" s="114"/>
      <c r="BD208" s="114"/>
      <c r="BE208" s="114"/>
      <c r="BF208" s="114"/>
      <c r="BG208" s="114"/>
      <c r="BH208" s="114"/>
      <c r="BI208" s="114"/>
      <c r="BJ208" s="114"/>
      <c r="BK208" s="114"/>
      <c r="BL208" s="114"/>
      <c r="BM208" s="114"/>
      <c r="BN208" s="114"/>
      <c r="BO208" s="114"/>
      <c r="BP208" s="114"/>
      <c r="BQ208" s="114"/>
      <c r="BR208" s="114"/>
      <c r="BS208" s="114"/>
      <c r="BT208" s="114"/>
      <c r="BU208" s="114"/>
      <c r="BV208" s="114"/>
      <c r="BW208" s="114"/>
      <c r="BX208" s="114"/>
      <c r="BY208" s="114"/>
      <c r="BZ208" s="114"/>
      <c r="CA208" s="114"/>
      <c r="CB208" s="114"/>
      <c r="CC208" s="114"/>
      <c r="CD208" s="114"/>
      <c r="CE208" s="114"/>
      <c r="CF208" s="114"/>
    </row>
    <row r="209" spans="1:84" s="101" customFormat="1">
      <c r="A209" s="201"/>
      <c r="B209" s="201"/>
      <c r="C209" s="202"/>
      <c r="D209" s="202"/>
      <c r="E209" s="202"/>
      <c r="F209" s="184"/>
      <c r="G209" s="184"/>
      <c r="H209" s="184"/>
      <c r="I209" s="114"/>
      <c r="J209" s="114"/>
      <c r="K209" s="114"/>
      <c r="L209" s="114"/>
      <c r="M209" s="114"/>
      <c r="N209" s="114"/>
      <c r="O209" s="114"/>
      <c r="P209" s="114"/>
      <c r="Q209" s="114"/>
      <c r="R209" s="114"/>
      <c r="S209" s="114"/>
      <c r="T209" s="114"/>
      <c r="U209" s="114"/>
      <c r="V209" s="114"/>
      <c r="W209" s="114"/>
      <c r="X209" s="114"/>
      <c r="Y209" s="114"/>
      <c r="Z209" s="114"/>
      <c r="AA209" s="191"/>
      <c r="AB209" s="191"/>
      <c r="AC209" s="191"/>
      <c r="AD209" s="191"/>
      <c r="AE209" s="192"/>
      <c r="AF209" s="192"/>
      <c r="AG209" s="192"/>
      <c r="AH209" s="191"/>
      <c r="AI209" s="191"/>
      <c r="AJ209" s="191"/>
      <c r="AK209" s="194"/>
      <c r="AL209" s="192"/>
      <c r="AM209" s="192"/>
      <c r="AN209" s="192"/>
      <c r="AO209" s="192"/>
      <c r="AP209" s="192"/>
      <c r="AQ209" s="114"/>
      <c r="AR209" s="114"/>
      <c r="AS209" s="114"/>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N209" s="114"/>
      <c r="BO209" s="114"/>
      <c r="BP209" s="114"/>
      <c r="BQ209" s="114"/>
      <c r="BR209" s="114"/>
      <c r="BS209" s="114"/>
      <c r="BT209" s="114"/>
      <c r="BU209" s="114"/>
      <c r="BV209" s="114"/>
      <c r="BW209" s="114"/>
      <c r="BX209" s="114"/>
      <c r="BY209" s="114"/>
      <c r="BZ209" s="114"/>
      <c r="CA209" s="114"/>
      <c r="CB209" s="114"/>
      <c r="CC209" s="114"/>
      <c r="CD209" s="114"/>
      <c r="CE209" s="114"/>
      <c r="CF209" s="114"/>
    </row>
    <row r="210" spans="1:84" s="101" customFormat="1">
      <c r="A210" s="201"/>
      <c r="B210" s="201"/>
      <c r="C210" s="202"/>
      <c r="D210" s="202"/>
      <c r="E210" s="202"/>
      <c r="F210" s="184"/>
      <c r="G210" s="184"/>
      <c r="H210" s="184"/>
      <c r="I210" s="114"/>
      <c r="J210" s="114"/>
      <c r="K210" s="114"/>
      <c r="L210" s="114"/>
      <c r="M210" s="114"/>
      <c r="N210" s="114"/>
      <c r="O210" s="114"/>
      <c r="P210" s="114"/>
      <c r="Q210" s="114"/>
      <c r="R210" s="114"/>
      <c r="S210" s="114"/>
      <c r="T210" s="114"/>
      <c r="U210" s="114"/>
      <c r="V210" s="114"/>
      <c r="W210" s="114"/>
      <c r="X210" s="114"/>
      <c r="Y210" s="114"/>
      <c r="Z210" s="114"/>
      <c r="AA210" s="191"/>
      <c r="AB210" s="191"/>
      <c r="AC210" s="191"/>
      <c r="AD210" s="191"/>
      <c r="AE210" s="192"/>
      <c r="AF210" s="192"/>
      <c r="AG210" s="192"/>
      <c r="AH210" s="191"/>
      <c r="AI210" s="191"/>
      <c r="AJ210" s="191"/>
      <c r="AK210" s="194"/>
      <c r="AL210" s="192"/>
      <c r="AM210" s="192"/>
      <c r="AN210" s="192"/>
      <c r="AO210" s="192"/>
      <c r="AP210" s="192"/>
      <c r="AQ210" s="114"/>
      <c r="AR210" s="114"/>
      <c r="AS210" s="114"/>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N210" s="114"/>
      <c r="BO210" s="114"/>
      <c r="BP210" s="114"/>
      <c r="BQ210" s="114"/>
      <c r="BR210" s="114"/>
      <c r="BS210" s="114"/>
      <c r="BT210" s="114"/>
      <c r="BU210" s="114"/>
      <c r="BV210" s="114"/>
      <c r="BW210" s="114"/>
      <c r="BX210" s="114"/>
      <c r="BY210" s="114"/>
      <c r="BZ210" s="114"/>
      <c r="CA210" s="114"/>
      <c r="CB210" s="114"/>
      <c r="CC210" s="114"/>
      <c r="CD210" s="114"/>
      <c r="CE210" s="114"/>
      <c r="CF210" s="114"/>
    </row>
    <row r="211" spans="1:84" s="101" customFormat="1">
      <c r="A211" s="201"/>
      <c r="B211" s="201"/>
      <c r="C211" s="202"/>
      <c r="D211" s="202"/>
      <c r="E211" s="202"/>
      <c r="F211" s="184"/>
      <c r="G211" s="184"/>
      <c r="H211" s="184"/>
      <c r="I211" s="114"/>
      <c r="J211" s="114"/>
      <c r="K211" s="114"/>
      <c r="L211" s="114"/>
      <c r="M211" s="114"/>
      <c r="N211" s="114"/>
      <c r="O211" s="114"/>
      <c r="P211" s="114"/>
      <c r="Q211" s="114"/>
      <c r="R211" s="114"/>
      <c r="S211" s="114"/>
      <c r="T211" s="114"/>
      <c r="U211" s="114"/>
      <c r="V211" s="114"/>
      <c r="W211" s="114"/>
      <c r="X211" s="114"/>
      <c r="Y211" s="114"/>
      <c r="Z211" s="114"/>
      <c r="AA211" s="191"/>
      <c r="AB211" s="191"/>
      <c r="AC211" s="191"/>
      <c r="AD211" s="191"/>
      <c r="AE211" s="192"/>
      <c r="AF211" s="192"/>
      <c r="AG211" s="192"/>
      <c r="AH211" s="191"/>
      <c r="AI211" s="191"/>
      <c r="AJ211" s="191"/>
      <c r="AK211" s="194"/>
      <c r="AL211" s="192"/>
      <c r="AM211" s="192"/>
      <c r="AN211" s="192"/>
      <c r="AO211" s="192"/>
      <c r="AP211" s="192"/>
      <c r="AQ211" s="114"/>
      <c r="AR211" s="114"/>
      <c r="AS211" s="114"/>
      <c r="AT211" s="114"/>
      <c r="AU211" s="114"/>
      <c r="AV211" s="114"/>
      <c r="AW211" s="114"/>
      <c r="AX211" s="114"/>
      <c r="AY211" s="114"/>
      <c r="AZ211" s="114"/>
      <c r="BA211" s="114"/>
      <c r="BB211" s="114"/>
      <c r="BC211" s="114"/>
      <c r="BD211" s="114"/>
      <c r="BE211" s="114"/>
      <c r="BF211" s="114"/>
      <c r="BG211" s="114"/>
      <c r="BH211" s="114"/>
      <c r="BI211" s="114"/>
      <c r="BJ211" s="114"/>
      <c r="BK211" s="114"/>
      <c r="BL211" s="114"/>
      <c r="BM211" s="114"/>
      <c r="BN211" s="114"/>
      <c r="BO211" s="114"/>
      <c r="BP211" s="114"/>
      <c r="BQ211" s="114"/>
      <c r="BR211" s="114"/>
      <c r="BS211" s="114"/>
      <c r="BT211" s="114"/>
      <c r="BU211" s="114"/>
      <c r="BV211" s="114"/>
      <c r="BW211" s="114"/>
      <c r="BX211" s="114"/>
      <c r="BY211" s="114"/>
      <c r="BZ211" s="114"/>
      <c r="CA211" s="114"/>
      <c r="CB211" s="114"/>
      <c r="CC211" s="114"/>
      <c r="CD211" s="114"/>
      <c r="CE211" s="114"/>
      <c r="CF211" s="114"/>
    </row>
  </sheetData>
  <sortState ref="A2:BT191">
    <sortCondition ref="A2:A191"/>
  </sortState>
  <pageMargins left="0.7" right="0.7" top="0.75" bottom="0.75" header="0.3" footer="0.3"/>
  <pageSetup orientation="portrait" verticalDpi="0" r:id="rId1"/>
  <legacyDrawing r:id="rId2"/>
</worksheet>
</file>

<file path=xl/worksheets/sheet10.xml><?xml version="1.0" encoding="utf-8"?>
<worksheet xmlns="http://schemas.openxmlformats.org/spreadsheetml/2006/main" xmlns:r="http://schemas.openxmlformats.org/officeDocument/2006/relationships">
  <dimension ref="A2:O43"/>
  <sheetViews>
    <sheetView workbookViewId="0">
      <selection activeCell="K39" sqref="K39"/>
    </sheetView>
  </sheetViews>
  <sheetFormatPr defaultRowHeight="14.5"/>
  <sheetData>
    <row r="2" spans="1:15">
      <c r="A2" s="62" t="s">
        <v>0</v>
      </c>
      <c r="B2" s="62"/>
      <c r="C2" s="62" t="s">
        <v>696</v>
      </c>
      <c r="D2" s="62" t="s">
        <v>697</v>
      </c>
      <c r="E2" s="62" t="s">
        <v>695</v>
      </c>
      <c r="F2" s="62" t="s">
        <v>698</v>
      </c>
      <c r="J2" s="62" t="s">
        <v>0</v>
      </c>
      <c r="K2" s="62" t="s">
        <v>756</v>
      </c>
      <c r="L2" s="62" t="s">
        <v>696</v>
      </c>
      <c r="M2" s="62" t="s">
        <v>697</v>
      </c>
      <c r="N2" s="62" t="s">
        <v>695</v>
      </c>
      <c r="O2" s="62" t="s">
        <v>698</v>
      </c>
    </row>
    <row r="3" spans="1:15">
      <c r="A3" s="62" t="s">
        <v>3</v>
      </c>
      <c r="B3" s="62">
        <v>2010</v>
      </c>
      <c r="C3" s="62">
        <v>95</v>
      </c>
      <c r="D3" s="62" t="s">
        <v>750</v>
      </c>
      <c r="E3" s="62">
        <v>27.549999999999997</v>
      </c>
      <c r="F3" s="62">
        <v>1.2121999999999999</v>
      </c>
      <c r="J3" s="62" t="s">
        <v>3</v>
      </c>
      <c r="K3" s="62">
        <v>2010</v>
      </c>
      <c r="L3" s="62">
        <v>95</v>
      </c>
      <c r="M3" s="62" t="s">
        <v>750</v>
      </c>
      <c r="N3" s="62">
        <v>27.549999999999997</v>
      </c>
      <c r="O3" s="62">
        <v>1.2121999999999999</v>
      </c>
    </row>
    <row r="4" spans="1:15">
      <c r="A4" s="62" t="s">
        <v>739</v>
      </c>
      <c r="B4" s="62">
        <v>2007</v>
      </c>
      <c r="C4" s="62">
        <v>420.42</v>
      </c>
      <c r="D4" s="62">
        <v>310.77243392999998</v>
      </c>
      <c r="E4" s="62">
        <v>183.67488741</v>
      </c>
      <c r="F4" s="62">
        <v>0</v>
      </c>
      <c r="J4" s="62" t="s">
        <v>82</v>
      </c>
      <c r="K4" s="62">
        <v>2010</v>
      </c>
      <c r="L4" s="62">
        <v>1336</v>
      </c>
      <c r="M4" s="62">
        <v>1269.2</v>
      </c>
      <c r="N4" s="62">
        <v>814.96</v>
      </c>
      <c r="O4" s="62">
        <v>0</v>
      </c>
    </row>
    <row r="5" spans="1:15">
      <c r="A5" s="62" t="s">
        <v>82</v>
      </c>
      <c r="B5" s="62">
        <v>2010</v>
      </c>
      <c r="C5" s="62">
        <v>1336</v>
      </c>
      <c r="D5" s="62">
        <v>1269.2</v>
      </c>
      <c r="E5" s="62">
        <v>814.96</v>
      </c>
      <c r="F5" s="62">
        <v>0</v>
      </c>
      <c r="J5" s="62" t="s">
        <v>4</v>
      </c>
      <c r="K5" s="62">
        <v>2007</v>
      </c>
      <c r="L5" s="62">
        <v>420.42</v>
      </c>
      <c r="M5" s="62">
        <v>310.77243392999998</v>
      </c>
      <c r="N5" s="62">
        <v>183.67488741</v>
      </c>
      <c r="O5" s="62">
        <v>0</v>
      </c>
    </row>
    <row r="6" spans="1:15">
      <c r="A6" s="62" t="s">
        <v>720</v>
      </c>
      <c r="B6" s="62">
        <v>2007</v>
      </c>
      <c r="C6" s="62">
        <v>614.46</v>
      </c>
      <c r="D6" s="62">
        <v>343.98</v>
      </c>
      <c r="E6" s="62">
        <v>153.17934345</v>
      </c>
      <c r="F6" s="62">
        <v>1.1245499999999999</v>
      </c>
      <c r="J6" s="62" t="s">
        <v>9</v>
      </c>
      <c r="K6" s="62">
        <v>2007</v>
      </c>
      <c r="L6" s="62">
        <v>614.46</v>
      </c>
      <c r="M6" s="62">
        <v>343.98</v>
      </c>
      <c r="N6" s="62">
        <v>153.17934345</v>
      </c>
      <c r="O6" s="62">
        <v>1.1245499999999999</v>
      </c>
    </row>
    <row r="7" spans="1:15">
      <c r="A7" s="62" t="s">
        <v>721</v>
      </c>
      <c r="B7" s="62">
        <v>2007</v>
      </c>
      <c r="C7" s="62">
        <v>29.416284660000002</v>
      </c>
      <c r="D7" s="62">
        <v>24.1862922</v>
      </c>
      <c r="E7" s="62">
        <v>12.371634660000002</v>
      </c>
      <c r="F7" s="62">
        <v>0.39067896000000002</v>
      </c>
      <c r="J7" s="62" t="s">
        <v>11</v>
      </c>
      <c r="K7" s="62">
        <v>2010</v>
      </c>
      <c r="L7" s="62">
        <v>933</v>
      </c>
      <c r="M7" s="62">
        <v>718.41</v>
      </c>
      <c r="N7" s="62">
        <v>205.26</v>
      </c>
      <c r="O7" s="62">
        <v>12.72612</v>
      </c>
    </row>
    <row r="8" spans="1:15">
      <c r="A8" s="62" t="s">
        <v>11</v>
      </c>
      <c r="B8" s="62">
        <v>2010</v>
      </c>
      <c r="C8" s="62">
        <v>933</v>
      </c>
      <c r="D8" s="62">
        <v>718.41</v>
      </c>
      <c r="E8" s="62">
        <v>205.26</v>
      </c>
      <c r="F8" s="62">
        <v>12.72612</v>
      </c>
      <c r="J8" s="62" t="s">
        <v>12</v>
      </c>
      <c r="K8" s="62">
        <v>2007</v>
      </c>
      <c r="L8" s="62">
        <v>29.416284660000002</v>
      </c>
      <c r="M8" s="62">
        <v>24.1862922</v>
      </c>
      <c r="N8" s="62">
        <v>12.371634660000002</v>
      </c>
      <c r="O8" s="62">
        <v>0.39067896000000002</v>
      </c>
    </row>
    <row r="9" spans="1:15">
      <c r="A9" s="62" t="s">
        <v>13</v>
      </c>
      <c r="B9" s="62">
        <v>2010</v>
      </c>
      <c r="C9" s="62">
        <v>1803</v>
      </c>
      <c r="D9" s="62">
        <v>1153.92</v>
      </c>
      <c r="E9" s="62">
        <v>631.04999999999995</v>
      </c>
      <c r="F9" s="62">
        <v>2.0193599999999998</v>
      </c>
      <c r="J9" s="62" t="s">
        <v>13</v>
      </c>
      <c r="K9" s="62">
        <v>2010</v>
      </c>
      <c r="L9" s="62">
        <v>1803</v>
      </c>
      <c r="M9" s="62">
        <v>1153.92</v>
      </c>
      <c r="N9" s="62">
        <v>631.04999999999995</v>
      </c>
      <c r="O9" s="62">
        <v>2.0193599999999998</v>
      </c>
    </row>
    <row r="10" spans="1:15">
      <c r="A10" s="62" t="s">
        <v>732</v>
      </c>
      <c r="B10" s="62">
        <v>2007</v>
      </c>
      <c r="C10" s="62">
        <v>96.899526150000014</v>
      </c>
      <c r="D10" s="62">
        <v>86.897515319999997</v>
      </c>
      <c r="E10" s="62">
        <v>30.05415</v>
      </c>
      <c r="F10" s="62">
        <v>1.233624E-2</v>
      </c>
      <c r="J10" s="62" t="s">
        <v>17</v>
      </c>
      <c r="K10" s="62">
        <v>2007</v>
      </c>
      <c r="L10" s="62">
        <v>96.899526150000014</v>
      </c>
      <c r="M10" s="62">
        <v>86.897515319999997</v>
      </c>
      <c r="N10" s="62">
        <v>30.05415</v>
      </c>
      <c r="O10" s="62">
        <v>1.233624E-2</v>
      </c>
    </row>
    <row r="11" spans="1:15">
      <c r="A11" s="62" t="s">
        <v>722</v>
      </c>
      <c r="B11" s="62">
        <v>2007</v>
      </c>
      <c r="C11" s="62">
        <v>119.8501584</v>
      </c>
      <c r="D11" s="62">
        <v>111.40378535999999</v>
      </c>
      <c r="E11" s="62">
        <v>52.941639870000003</v>
      </c>
      <c r="F11" s="62">
        <v>0.44760323999999996</v>
      </c>
      <c r="J11" s="62" t="s">
        <v>18</v>
      </c>
      <c r="K11" s="62">
        <v>2007</v>
      </c>
      <c r="L11" s="62">
        <v>119.8501584</v>
      </c>
      <c r="M11" s="62">
        <v>111.40378535999999</v>
      </c>
      <c r="N11" s="62">
        <v>52.941639870000003</v>
      </c>
      <c r="O11" s="62">
        <v>0.44760323999999996</v>
      </c>
    </row>
    <row r="12" spans="1:15">
      <c r="A12" s="62" t="s">
        <v>724</v>
      </c>
      <c r="B12" s="62">
        <v>2007</v>
      </c>
      <c r="C12" s="62">
        <v>4769.4561599999997</v>
      </c>
      <c r="D12" s="62">
        <v>3477.3261599999996</v>
      </c>
      <c r="E12" s="62">
        <v>2870.6779178699999</v>
      </c>
      <c r="F12" s="62"/>
      <c r="J12" s="62" t="s">
        <v>19</v>
      </c>
      <c r="K12" s="62">
        <v>2007</v>
      </c>
      <c r="L12" s="62">
        <v>302.54213472000004</v>
      </c>
      <c r="M12" s="62">
        <v>286.62941999999998</v>
      </c>
      <c r="N12" s="62">
        <v>100.91307744000001</v>
      </c>
      <c r="O12" s="62">
        <v>0.71943270000000004</v>
      </c>
    </row>
    <row r="13" spans="1:15">
      <c r="A13" s="62" t="s">
        <v>723</v>
      </c>
      <c r="B13" s="62">
        <v>2007</v>
      </c>
      <c r="C13" s="62">
        <v>302.54213472000004</v>
      </c>
      <c r="D13" s="62">
        <v>286.62941999999998</v>
      </c>
      <c r="E13" s="62">
        <v>100.91307744000001</v>
      </c>
      <c r="F13" s="62">
        <v>0.71943270000000004</v>
      </c>
      <c r="J13" s="62" t="s">
        <v>23</v>
      </c>
      <c r="K13" s="62">
        <v>2007</v>
      </c>
      <c r="L13" s="62">
        <v>12.51901833</v>
      </c>
      <c r="M13" s="62">
        <v>9.5744848499999993</v>
      </c>
      <c r="N13" s="62">
        <v>3.8426549699999999</v>
      </c>
      <c r="O13" s="62">
        <v>0.17058320999999999</v>
      </c>
    </row>
    <row r="14" spans="1:15">
      <c r="A14" s="62" t="s">
        <v>725</v>
      </c>
      <c r="B14" s="62">
        <v>2007</v>
      </c>
      <c r="C14" s="62">
        <v>12.51901833</v>
      </c>
      <c r="D14" s="62">
        <v>9.5744848499999993</v>
      </c>
      <c r="E14" s="62">
        <v>3.8426549699999999</v>
      </c>
      <c r="F14" s="62">
        <v>0.17058320999999999</v>
      </c>
      <c r="J14" s="62" t="s">
        <v>24</v>
      </c>
      <c r="K14" s="62">
        <v>2007</v>
      </c>
      <c r="L14" s="62">
        <v>141.96795039</v>
      </c>
      <c r="M14" s="62">
        <v>138.30696978</v>
      </c>
      <c r="N14" s="62">
        <v>60.290731409999999</v>
      </c>
      <c r="O14" s="62">
        <v>0.80703000000000003</v>
      </c>
    </row>
    <row r="15" spans="1:15">
      <c r="A15" s="62" t="s">
        <v>729</v>
      </c>
      <c r="B15" s="62">
        <v>2007</v>
      </c>
      <c r="C15" s="62">
        <v>1847.7986186100002</v>
      </c>
      <c r="D15" s="62">
        <v>1198.7991119999999</v>
      </c>
      <c r="E15" s="62">
        <v>529.32539099999997</v>
      </c>
      <c r="F15" s="62">
        <v>9.5589939899999994</v>
      </c>
      <c r="J15" s="62" t="s">
        <v>25</v>
      </c>
      <c r="K15" s="62">
        <v>2007</v>
      </c>
      <c r="L15" s="62">
        <v>2751.3165344699996</v>
      </c>
      <c r="M15" s="62">
        <v>2595.3139986900001</v>
      </c>
      <c r="N15" s="62">
        <v>1818.0014187299998</v>
      </c>
      <c r="O15" s="62">
        <v>2.3872800000000001</v>
      </c>
    </row>
    <row r="16" spans="1:15">
      <c r="A16" s="62" t="s">
        <v>745</v>
      </c>
      <c r="B16" s="62">
        <v>2007</v>
      </c>
      <c r="C16" s="62">
        <v>141.96795039</v>
      </c>
      <c r="D16" s="62">
        <v>138.30696978</v>
      </c>
      <c r="E16" s="62">
        <v>60.290731409999999</v>
      </c>
      <c r="F16" s="62">
        <v>0.80703000000000003</v>
      </c>
      <c r="J16" s="62" t="s">
        <v>26</v>
      </c>
      <c r="K16" s="62">
        <v>2007</v>
      </c>
      <c r="L16" s="62">
        <v>4769.4561599999997</v>
      </c>
      <c r="M16" s="62">
        <v>3477.3261599999996</v>
      </c>
      <c r="N16" s="62">
        <v>2870.6779178699999</v>
      </c>
      <c r="O16" s="62"/>
    </row>
    <row r="17" spans="1:15">
      <c r="A17" s="62" t="s">
        <v>730</v>
      </c>
      <c r="B17" s="62">
        <v>2007</v>
      </c>
      <c r="C17" s="62">
        <v>2751.3165344699996</v>
      </c>
      <c r="D17" s="62">
        <v>2595.3139986900001</v>
      </c>
      <c r="E17" s="62">
        <v>1818.0014187299998</v>
      </c>
      <c r="F17" s="62">
        <v>2.3872800000000001</v>
      </c>
      <c r="J17" s="62" t="s">
        <v>27</v>
      </c>
      <c r="K17" s="62">
        <v>2007</v>
      </c>
      <c r="L17" s="62">
        <v>339.87480743999998</v>
      </c>
      <c r="M17" s="62">
        <v>239.05813848</v>
      </c>
      <c r="N17" s="62">
        <v>66.653707260000004</v>
      </c>
      <c r="O17" s="62">
        <v>1.38500607</v>
      </c>
    </row>
    <row r="18" spans="1:15">
      <c r="A18" s="62" t="s">
        <v>728</v>
      </c>
      <c r="B18" s="62">
        <v>2007</v>
      </c>
      <c r="C18" s="62">
        <v>339.87480743999998</v>
      </c>
      <c r="D18" s="62">
        <v>239.05813848</v>
      </c>
      <c r="E18" s="62">
        <v>66.653707260000004</v>
      </c>
      <c r="F18" s="62">
        <v>1.38500607</v>
      </c>
      <c r="J18" s="62" t="s">
        <v>447</v>
      </c>
      <c r="K18" s="62">
        <v>2010</v>
      </c>
      <c r="L18" s="62">
        <v>877</v>
      </c>
      <c r="M18" s="62">
        <v>859.46</v>
      </c>
      <c r="N18" s="62">
        <v>175.4</v>
      </c>
      <c r="O18" s="62">
        <v>0.1754</v>
      </c>
    </row>
    <row r="19" spans="1:15">
      <c r="A19" s="62" t="s">
        <v>447</v>
      </c>
      <c r="B19" s="62">
        <v>2010</v>
      </c>
      <c r="C19" s="62">
        <v>877</v>
      </c>
      <c r="D19" s="62">
        <v>859.46</v>
      </c>
      <c r="E19" s="62">
        <v>175.4</v>
      </c>
      <c r="F19" s="62">
        <v>0.1754</v>
      </c>
      <c r="J19" s="62" t="s">
        <v>30</v>
      </c>
      <c r="K19" s="62">
        <v>2007</v>
      </c>
      <c r="L19" s="62">
        <v>88.357585470000004</v>
      </c>
      <c r="M19" s="62">
        <v>65.299215450000005</v>
      </c>
      <c r="N19" s="62">
        <v>34.297875359999999</v>
      </c>
      <c r="O19" s="62">
        <v>0.36557429999999996</v>
      </c>
    </row>
    <row r="20" spans="1:15">
      <c r="A20" s="62" t="s">
        <v>736</v>
      </c>
      <c r="B20" s="62">
        <v>2007</v>
      </c>
      <c r="C20" s="62">
        <v>88.357585470000004</v>
      </c>
      <c r="D20" s="62">
        <v>65.299215450000005</v>
      </c>
      <c r="E20" s="62">
        <v>34.297875359999999</v>
      </c>
      <c r="F20" s="62">
        <v>0.36557429999999996</v>
      </c>
      <c r="J20" s="62" t="s">
        <v>32</v>
      </c>
      <c r="K20" s="62">
        <v>2010</v>
      </c>
      <c r="L20" s="62">
        <v>1166</v>
      </c>
      <c r="M20" s="62">
        <v>1107.7</v>
      </c>
      <c r="N20" s="62">
        <v>384.78000000000003</v>
      </c>
      <c r="O20" s="62">
        <v>5.3869199999999999</v>
      </c>
    </row>
    <row r="21" spans="1:15">
      <c r="A21" s="62" t="s">
        <v>726</v>
      </c>
      <c r="B21" s="62">
        <v>2007</v>
      </c>
      <c r="C21" s="62"/>
      <c r="D21" s="62">
        <v>298.89380345999996</v>
      </c>
      <c r="E21" s="62">
        <v>133.10179826999999</v>
      </c>
      <c r="F21" s="62">
        <v>0.77336700000000003</v>
      </c>
      <c r="J21" s="62" t="s">
        <v>33</v>
      </c>
      <c r="K21" s="62">
        <v>2010</v>
      </c>
      <c r="L21" s="62">
        <v>279</v>
      </c>
      <c r="M21" s="62">
        <v>251.1</v>
      </c>
      <c r="N21" s="62">
        <v>170.19</v>
      </c>
      <c r="O21" s="62">
        <v>2.0422799999999999</v>
      </c>
    </row>
    <row r="22" spans="1:15">
      <c r="A22" s="62" t="s">
        <v>32</v>
      </c>
      <c r="B22" s="62">
        <v>2010</v>
      </c>
      <c r="C22" s="62">
        <v>1166</v>
      </c>
      <c r="D22" s="62">
        <v>1107.7</v>
      </c>
      <c r="E22" s="62">
        <v>384.78000000000003</v>
      </c>
      <c r="F22" s="62">
        <v>5.3869199999999999</v>
      </c>
      <c r="J22" s="62" t="s">
        <v>34</v>
      </c>
      <c r="K22" s="62">
        <v>2007</v>
      </c>
      <c r="L22" s="62"/>
      <c r="M22" s="62">
        <v>298.89380345999996</v>
      </c>
      <c r="N22" s="62">
        <v>133.10179826999999</v>
      </c>
      <c r="O22" s="62">
        <v>0.77336700000000003</v>
      </c>
    </row>
    <row r="23" spans="1:15">
      <c r="A23" s="62" t="s">
        <v>33</v>
      </c>
      <c r="B23" s="62">
        <v>2010</v>
      </c>
      <c r="C23" s="62">
        <v>279</v>
      </c>
      <c r="D23" s="62">
        <v>251.1</v>
      </c>
      <c r="E23" s="62">
        <v>170.19</v>
      </c>
      <c r="F23" s="62">
        <v>2.0422799999999999</v>
      </c>
      <c r="J23" s="62" t="s">
        <v>35</v>
      </c>
      <c r="K23" s="62">
        <v>2007</v>
      </c>
      <c r="L23" s="62">
        <v>3096.9019758599998</v>
      </c>
      <c r="M23" s="62">
        <v>844.33480005000001</v>
      </c>
      <c r="N23" s="62">
        <v>591.4513101</v>
      </c>
      <c r="O23" s="62">
        <v>0</v>
      </c>
    </row>
    <row r="24" spans="1:15">
      <c r="A24" s="62" t="s">
        <v>731</v>
      </c>
      <c r="B24" s="62">
        <v>2007</v>
      </c>
      <c r="C24" s="62">
        <v>3096.9019758599998</v>
      </c>
      <c r="D24" s="62">
        <v>844.33480005000001</v>
      </c>
      <c r="E24" s="62">
        <v>591.4513101</v>
      </c>
      <c r="F24" s="62">
        <v>0</v>
      </c>
      <c r="J24" s="62" t="s">
        <v>37</v>
      </c>
      <c r="K24" s="62">
        <v>2010</v>
      </c>
      <c r="L24" s="62">
        <v>11101</v>
      </c>
      <c r="M24" s="62">
        <v>9990.9</v>
      </c>
      <c r="N24" s="62">
        <v>7881.71</v>
      </c>
      <c r="O24" s="62">
        <v>3.1526840000000003</v>
      </c>
    </row>
    <row r="25" spans="1:15">
      <c r="A25" s="62" t="s">
        <v>37</v>
      </c>
      <c r="B25" s="62">
        <v>2010</v>
      </c>
      <c r="C25" s="62">
        <v>11101</v>
      </c>
      <c r="D25" s="62">
        <v>9990.9</v>
      </c>
      <c r="E25" s="62">
        <v>7881.71</v>
      </c>
      <c r="F25" s="62">
        <v>3.1526840000000003</v>
      </c>
      <c r="J25" s="62" t="s">
        <v>41</v>
      </c>
      <c r="K25" s="62">
        <v>2010</v>
      </c>
      <c r="L25" s="62">
        <v>951</v>
      </c>
      <c r="M25" s="62">
        <v>646.68000000000006</v>
      </c>
      <c r="N25" s="62">
        <v>256.77000000000004</v>
      </c>
      <c r="O25" s="62">
        <v>4.1339970000000008</v>
      </c>
    </row>
    <row r="26" spans="1:15">
      <c r="A26" s="62" t="s">
        <v>41</v>
      </c>
      <c r="B26" s="62">
        <v>2010</v>
      </c>
      <c r="C26" s="62">
        <v>951</v>
      </c>
      <c r="D26" s="62">
        <v>646.68000000000006</v>
      </c>
      <c r="E26" s="62">
        <v>256.77000000000004</v>
      </c>
      <c r="F26" s="62">
        <v>4.1339970000000008</v>
      </c>
      <c r="J26" s="62" t="s">
        <v>42</v>
      </c>
      <c r="K26" s="62">
        <v>2007</v>
      </c>
      <c r="L26" s="62">
        <v>21.49847952</v>
      </c>
      <c r="M26" s="62">
        <v>17.59069032</v>
      </c>
      <c r="N26" s="62">
        <v>4.3649812499999996</v>
      </c>
      <c r="O26" s="62">
        <v>0.14053053000000001</v>
      </c>
    </row>
    <row r="27" spans="1:15">
      <c r="A27" s="62" t="s">
        <v>734</v>
      </c>
      <c r="B27" s="62">
        <v>2007</v>
      </c>
      <c r="C27" s="62">
        <v>28.833250320000001</v>
      </c>
      <c r="D27" s="62"/>
      <c r="E27" s="62"/>
      <c r="F27" s="62" t="s">
        <v>750</v>
      </c>
      <c r="J27" s="62" t="s">
        <v>45</v>
      </c>
      <c r="K27" s="62">
        <v>2007</v>
      </c>
      <c r="L27" s="62">
        <v>1011.4431182100001</v>
      </c>
      <c r="M27" s="62">
        <v>152.83531199999999</v>
      </c>
      <c r="N27" s="62">
        <v>19.041644999999999</v>
      </c>
      <c r="O27" s="62">
        <v>0</v>
      </c>
    </row>
    <row r="28" spans="1:15">
      <c r="A28" s="62" t="s">
        <v>735</v>
      </c>
      <c r="B28" s="62">
        <v>2007</v>
      </c>
      <c r="C28" s="62">
        <v>1011.4431182100001</v>
      </c>
      <c r="D28" s="62">
        <v>152.83531199999999</v>
      </c>
      <c r="E28" s="62">
        <v>19.041644999999999</v>
      </c>
      <c r="F28" s="62">
        <v>0</v>
      </c>
      <c r="J28" s="62" t="s">
        <v>48</v>
      </c>
      <c r="K28" s="62">
        <v>2007</v>
      </c>
      <c r="L28" s="62">
        <v>48.192186</v>
      </c>
      <c r="M28" s="62">
        <v>9.8914300799999992</v>
      </c>
      <c r="N28" s="62">
        <v>3.4608562800000002</v>
      </c>
      <c r="O28" s="62">
        <v>1.008567E-2</v>
      </c>
    </row>
    <row r="29" spans="1:15">
      <c r="A29" s="62" t="s">
        <v>733</v>
      </c>
      <c r="B29" s="62">
        <v>2007</v>
      </c>
      <c r="C29" s="62">
        <v>21.49847952</v>
      </c>
      <c r="D29" s="62">
        <v>17.59069032</v>
      </c>
      <c r="E29" s="62">
        <v>4.3649812499999996</v>
      </c>
      <c r="F29" s="62">
        <v>0.14053053000000001</v>
      </c>
      <c r="J29" s="62" t="s">
        <v>49</v>
      </c>
      <c r="K29" s="62">
        <v>2010</v>
      </c>
      <c r="L29" s="62">
        <v>178</v>
      </c>
      <c r="M29" s="62">
        <v>178</v>
      </c>
      <c r="N29" s="62">
        <v>103.24</v>
      </c>
      <c r="O29" s="62">
        <v>0.51619999999999999</v>
      </c>
    </row>
    <row r="30" spans="1:15">
      <c r="A30" s="62" t="s">
        <v>49</v>
      </c>
      <c r="B30" s="62">
        <v>2010</v>
      </c>
      <c r="C30" s="62">
        <v>178</v>
      </c>
      <c r="D30" s="62">
        <v>178</v>
      </c>
      <c r="E30" s="62">
        <v>103.24</v>
      </c>
      <c r="F30" s="62">
        <v>0.51619999999999999</v>
      </c>
      <c r="J30" s="62" t="s">
        <v>51</v>
      </c>
      <c r="K30" s="62">
        <v>2007</v>
      </c>
      <c r="L30" s="62">
        <v>862.72666682999989</v>
      </c>
      <c r="M30" s="62">
        <v>655.02590684999996</v>
      </c>
      <c r="N30" s="62">
        <v>505.46396586000003</v>
      </c>
      <c r="O30" s="62">
        <v>0</v>
      </c>
    </row>
    <row r="31" spans="1:15">
      <c r="A31" s="62" t="s">
        <v>737</v>
      </c>
      <c r="B31" s="62">
        <v>2007</v>
      </c>
      <c r="C31" s="62">
        <v>48.192186</v>
      </c>
      <c r="D31" s="62">
        <v>9.8914300799999992</v>
      </c>
      <c r="E31" s="62">
        <v>3.4608562800000002</v>
      </c>
      <c r="F31" s="62">
        <v>1.008567E-2</v>
      </c>
      <c r="J31" s="62" t="s">
        <v>60</v>
      </c>
      <c r="K31" s="62">
        <v>2008</v>
      </c>
      <c r="L31" s="62">
        <v>272.13227999999998</v>
      </c>
      <c r="M31" s="62">
        <v>200.92400999999998</v>
      </c>
      <c r="N31" s="62" t="e">
        <v>#VALUE!</v>
      </c>
      <c r="O31" s="62">
        <v>1.9947899999999998</v>
      </c>
    </row>
    <row r="32" spans="1:15">
      <c r="A32" s="62" t="s">
        <v>738</v>
      </c>
      <c r="B32" s="62">
        <v>2007</v>
      </c>
      <c r="C32" s="62">
        <v>862.72666682999989</v>
      </c>
      <c r="D32" s="62">
        <v>655.02590684999996</v>
      </c>
      <c r="E32" s="62">
        <v>505.46396586000003</v>
      </c>
      <c r="F32" s="62">
        <v>0</v>
      </c>
      <c r="J32" s="62" t="s">
        <v>61</v>
      </c>
      <c r="K32" s="62">
        <v>2007</v>
      </c>
      <c r="L32" s="62">
        <v>85.599004050000005</v>
      </c>
      <c r="M32" s="62">
        <v>39.598208790000001</v>
      </c>
      <c r="N32" s="62">
        <v>21.385774619999999</v>
      </c>
      <c r="O32" s="62">
        <v>0.32265764999999996</v>
      </c>
    </row>
    <row r="33" spans="1:15">
      <c r="A33" s="62" t="s">
        <v>741</v>
      </c>
      <c r="B33" s="62">
        <v>2008</v>
      </c>
      <c r="C33" s="62">
        <v>272.13227999999998</v>
      </c>
      <c r="D33" s="62">
        <v>200.92400999999998</v>
      </c>
      <c r="E33" s="62" t="e">
        <v>#VALUE!</v>
      </c>
      <c r="F33" s="62">
        <v>1.9947899999999998</v>
      </c>
      <c r="J33" s="62" t="s">
        <v>62</v>
      </c>
      <c r="K33" s="62">
        <v>2010</v>
      </c>
      <c r="L33" s="62">
        <v>692</v>
      </c>
      <c r="M33" s="62">
        <v>325.24</v>
      </c>
      <c r="N33" s="62">
        <v>221.44</v>
      </c>
      <c r="O33" s="62">
        <v>3.9859200000000006</v>
      </c>
    </row>
    <row r="34" spans="1:15">
      <c r="A34" s="62" t="s">
        <v>742</v>
      </c>
      <c r="B34" s="62">
        <v>2007</v>
      </c>
      <c r="C34" s="62">
        <v>85.599004050000005</v>
      </c>
      <c r="D34" s="62">
        <v>39.598208790000001</v>
      </c>
      <c r="E34" s="62">
        <v>21.385774619999999</v>
      </c>
      <c r="F34" s="62">
        <v>0.32265764999999996</v>
      </c>
      <c r="J34" s="62" t="s">
        <v>91</v>
      </c>
      <c r="K34" s="62">
        <v>2010</v>
      </c>
      <c r="L34" s="62">
        <v>456</v>
      </c>
      <c r="M34" s="62">
        <v>319.2</v>
      </c>
      <c r="N34" s="62">
        <v>86.64</v>
      </c>
      <c r="O34" s="62">
        <v>0.112632</v>
      </c>
    </row>
    <row r="35" spans="1:15">
      <c r="A35" s="62" t="s">
        <v>62</v>
      </c>
      <c r="B35" s="62">
        <v>2010</v>
      </c>
      <c r="C35" s="62">
        <v>692</v>
      </c>
      <c r="D35" s="62">
        <v>325.24</v>
      </c>
      <c r="E35" s="62">
        <v>221.44</v>
      </c>
      <c r="F35" s="62">
        <v>3.9859200000000006</v>
      </c>
      <c r="J35" s="62" t="s">
        <v>201</v>
      </c>
      <c r="K35" s="62">
        <v>2007</v>
      </c>
      <c r="L35" s="62">
        <v>51.552900000000001</v>
      </c>
      <c r="M35" s="62">
        <v>26.504100000000001</v>
      </c>
      <c r="N35" s="62">
        <v>12.49191888</v>
      </c>
      <c r="O35" s="62">
        <v>-3.3139680000000005E-2</v>
      </c>
    </row>
    <row r="36" spans="1:15">
      <c r="A36" s="62" t="s">
        <v>746</v>
      </c>
      <c r="B36" s="62">
        <v>2007</v>
      </c>
      <c r="C36" s="62">
        <v>556.61176767000006</v>
      </c>
      <c r="D36" s="62">
        <v>381.29852249999999</v>
      </c>
      <c r="E36" s="62">
        <v>89.992056419999997</v>
      </c>
      <c r="F36" s="62">
        <v>2.67796368</v>
      </c>
      <c r="J36" s="62" t="s">
        <v>65</v>
      </c>
      <c r="K36" s="62">
        <v>2007</v>
      </c>
      <c r="L36" s="62">
        <v>28.709893799999996</v>
      </c>
      <c r="M36" s="62">
        <v>22.68255276</v>
      </c>
      <c r="N36" s="62">
        <v>12.966183509999999</v>
      </c>
      <c r="O36" s="62">
        <v>0</v>
      </c>
    </row>
    <row r="37" spans="1:15">
      <c r="A37" s="62" t="s">
        <v>743</v>
      </c>
      <c r="B37" s="62">
        <v>2007</v>
      </c>
      <c r="C37" s="62">
        <v>28.709893799999996</v>
      </c>
      <c r="D37" s="62">
        <v>22.68255276</v>
      </c>
      <c r="E37" s="62">
        <v>12.966183509999999</v>
      </c>
      <c r="F37" s="62">
        <v>0</v>
      </c>
      <c r="J37" s="62" t="s">
        <v>66</v>
      </c>
      <c r="K37" s="62">
        <v>2007</v>
      </c>
      <c r="L37" s="62">
        <v>1847.7986186100002</v>
      </c>
      <c r="M37" s="62">
        <v>1198.7991119999999</v>
      </c>
      <c r="N37" s="62">
        <v>529.32539099999997</v>
      </c>
      <c r="O37" s="62">
        <v>9.5589939899999994</v>
      </c>
    </row>
    <row r="38" spans="1:15">
      <c r="A38" s="62" t="s">
        <v>91</v>
      </c>
      <c r="B38" s="62">
        <v>2010</v>
      </c>
      <c r="C38" s="62">
        <v>456</v>
      </c>
      <c r="D38" s="62">
        <v>319.2</v>
      </c>
      <c r="E38" s="62">
        <v>86.64</v>
      </c>
      <c r="F38" s="62">
        <v>0.112632</v>
      </c>
      <c r="J38" s="62" t="s">
        <v>68</v>
      </c>
      <c r="K38" s="62">
        <v>2007</v>
      </c>
      <c r="L38" s="62">
        <v>556.61176767000006</v>
      </c>
      <c r="M38" s="62">
        <v>381.29852249999999</v>
      </c>
      <c r="N38" s="62">
        <v>89.992056419999997</v>
      </c>
      <c r="O38" s="62">
        <v>2.67796368</v>
      </c>
    </row>
    <row r="39" spans="1:15">
      <c r="A39" s="62" t="s">
        <v>744</v>
      </c>
      <c r="B39" s="62">
        <v>2007</v>
      </c>
      <c r="C39" s="62">
        <v>51.552900000000001</v>
      </c>
      <c r="D39" s="62">
        <v>26.504100000000001</v>
      </c>
      <c r="E39" s="62">
        <v>12.49191888</v>
      </c>
      <c r="F39" s="62">
        <v>-3.3139680000000005E-2</v>
      </c>
      <c r="J39" s="62" t="s">
        <v>69</v>
      </c>
      <c r="K39" s="62">
        <v>2010</v>
      </c>
      <c r="L39" s="62">
        <v>1481</v>
      </c>
      <c r="M39" s="62">
        <v>1081.1299999999999</v>
      </c>
      <c r="N39" s="62">
        <v>355.44</v>
      </c>
      <c r="O39" s="62">
        <v>0</v>
      </c>
    </row>
    <row r="40" spans="1:15">
      <c r="A40" s="62" t="s">
        <v>69</v>
      </c>
      <c r="B40" s="62">
        <v>2010</v>
      </c>
      <c r="C40" s="62">
        <v>1481</v>
      </c>
      <c r="D40" s="62">
        <v>1081.1299999999999</v>
      </c>
      <c r="E40" s="62">
        <v>355.44</v>
      </c>
      <c r="F40" s="62">
        <v>0</v>
      </c>
      <c r="J40" s="62" t="s">
        <v>72</v>
      </c>
      <c r="K40" s="62">
        <v>2010</v>
      </c>
      <c r="L40" s="62">
        <v>399</v>
      </c>
      <c r="M40" s="62">
        <v>235.41</v>
      </c>
      <c r="N40" s="62">
        <v>99.75</v>
      </c>
      <c r="O40" s="62">
        <v>5.3964750000000006</v>
      </c>
    </row>
    <row r="41" spans="1:15">
      <c r="A41" s="62" t="s">
        <v>72</v>
      </c>
      <c r="B41" s="62">
        <v>2010</v>
      </c>
      <c r="C41" s="62">
        <v>399</v>
      </c>
      <c r="D41" s="62">
        <v>235.41</v>
      </c>
      <c r="E41" s="62">
        <v>99.75</v>
      </c>
      <c r="F41" s="62">
        <v>5.3964750000000006</v>
      </c>
      <c r="J41" s="62" t="s">
        <v>213</v>
      </c>
      <c r="K41" s="62">
        <v>2007</v>
      </c>
      <c r="L41" s="62">
        <v>6337.56905061</v>
      </c>
      <c r="M41" s="62">
        <v>1940.0384843700001</v>
      </c>
      <c r="N41" s="62">
        <v>833.29608200999996</v>
      </c>
      <c r="O41" s="62">
        <v>0</v>
      </c>
    </row>
    <row r="42" spans="1:15">
      <c r="A42" s="62" t="s">
        <v>213</v>
      </c>
      <c r="B42" s="62">
        <v>2007</v>
      </c>
      <c r="C42" s="62">
        <v>6337.56905061</v>
      </c>
      <c r="D42" s="62">
        <v>1940.0384843700001</v>
      </c>
      <c r="E42" s="62">
        <v>833.29608200999996</v>
      </c>
      <c r="F42" s="62">
        <v>0</v>
      </c>
      <c r="J42" s="62" t="s">
        <v>452</v>
      </c>
      <c r="K42" s="62">
        <v>2010</v>
      </c>
      <c r="L42" s="62">
        <v>7888</v>
      </c>
      <c r="M42" s="62">
        <v>7888</v>
      </c>
      <c r="N42" s="62">
        <v>6231.52</v>
      </c>
      <c r="O42" s="62">
        <v>-7.477824</v>
      </c>
    </row>
    <row r="43" spans="1:15">
      <c r="A43" s="62" t="s">
        <v>452</v>
      </c>
      <c r="B43" s="62">
        <v>2010</v>
      </c>
      <c r="C43" s="62">
        <v>7888</v>
      </c>
      <c r="D43" s="62">
        <v>7888</v>
      </c>
      <c r="E43" s="62">
        <v>6231.52</v>
      </c>
      <c r="F43" s="62">
        <v>-7.477824</v>
      </c>
    </row>
  </sheetData>
  <autoFilter ref="J2:O2">
    <sortState ref="J3:O42">
      <sortCondition ref="J2"/>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87"/>
  <sheetViews>
    <sheetView topLeftCell="A43" zoomScale="90" zoomScaleNormal="90" workbookViewId="0">
      <selection activeCell="F91" sqref="F91"/>
    </sheetView>
  </sheetViews>
  <sheetFormatPr defaultColWidth="9.1796875" defaultRowHeight="10.5"/>
  <cols>
    <col min="1" max="1" width="14.81640625" style="62" customWidth="1"/>
    <col min="2" max="2" width="19.54296875" style="62" hidden="1" customWidth="1"/>
    <col min="3" max="3" width="15.453125" style="62" customWidth="1"/>
    <col min="4" max="4" width="17.1796875" style="62" customWidth="1"/>
    <col min="5" max="5" width="17.54296875" style="62" customWidth="1"/>
    <col min="6" max="6" width="18.54296875" style="62" customWidth="1"/>
    <col min="7" max="7" width="19.54296875" style="62" hidden="1" customWidth="1"/>
    <col min="8" max="8" width="24.26953125" style="62" customWidth="1"/>
    <col min="9" max="9" width="19.54296875" style="62" hidden="1" customWidth="1"/>
    <col min="10" max="10" width="22.81640625" style="62" customWidth="1"/>
    <col min="11" max="11" width="17.54296875" style="62" customWidth="1"/>
    <col min="12" max="12" width="24.81640625" style="62" customWidth="1"/>
    <col min="13" max="13" width="19.54296875" style="62" customWidth="1"/>
    <col min="14" max="16384" width="9.1796875" style="62"/>
  </cols>
  <sheetData>
    <row r="1" spans="1:12" hidden="1"/>
    <row r="2" spans="1:12" hidden="1">
      <c r="A2" s="62" t="s">
        <v>0</v>
      </c>
      <c r="B2" s="62" t="s">
        <v>756</v>
      </c>
      <c r="C2" s="62" t="s">
        <v>696</v>
      </c>
      <c r="D2" s="62" t="s">
        <v>697</v>
      </c>
      <c r="E2" s="62" t="s">
        <v>695</v>
      </c>
      <c r="F2" s="62" t="s">
        <v>698</v>
      </c>
      <c r="H2" s="62" t="s">
        <v>702</v>
      </c>
      <c r="J2" s="62" t="s">
        <v>704</v>
      </c>
      <c r="K2" s="62" t="s">
        <v>703</v>
      </c>
      <c r="L2" s="62" t="s">
        <v>719</v>
      </c>
    </row>
    <row r="3" spans="1:12" hidden="1">
      <c r="A3" s="62" t="s">
        <v>3</v>
      </c>
      <c r="B3" s="62">
        <v>2010</v>
      </c>
      <c r="C3" s="62">
        <v>95</v>
      </c>
      <c r="D3" s="62" t="s">
        <v>750</v>
      </c>
      <c r="E3" s="62">
        <v>27.549999999999997</v>
      </c>
      <c r="F3" s="62">
        <v>1.2121999999999999</v>
      </c>
      <c r="G3" s="62" t="s">
        <v>3</v>
      </c>
      <c r="H3" s="62">
        <v>68.002665647215508</v>
      </c>
      <c r="I3" s="62" t="s">
        <v>3</v>
      </c>
      <c r="J3" s="62">
        <v>262.09213134381997</v>
      </c>
      <c r="K3" s="62">
        <v>36.246795931227815</v>
      </c>
      <c r="L3" s="62">
        <v>4.4000000000000004</v>
      </c>
    </row>
    <row r="4" spans="1:12" hidden="1">
      <c r="A4" s="62" t="s">
        <v>82</v>
      </c>
      <c r="B4" s="62">
        <v>2010</v>
      </c>
      <c r="C4" s="62">
        <v>1336</v>
      </c>
      <c r="D4" s="62">
        <v>1269.2</v>
      </c>
      <c r="E4" s="62">
        <v>814.96</v>
      </c>
      <c r="F4" s="62">
        <v>0</v>
      </c>
      <c r="G4" s="62" t="s">
        <v>82</v>
      </c>
      <c r="H4" s="62">
        <v>9.4737361464879761</v>
      </c>
      <c r="I4" s="62" t="s">
        <v>705</v>
      </c>
      <c r="J4" s="62">
        <v>953.65555380298429</v>
      </c>
      <c r="K4" s="62">
        <v>140.09250978220635</v>
      </c>
      <c r="L4" s="62">
        <v>0</v>
      </c>
    </row>
    <row r="5" spans="1:12" hidden="1">
      <c r="A5" s="62" t="s">
        <v>4</v>
      </c>
      <c r="B5" s="62">
        <v>2007</v>
      </c>
      <c r="C5" s="62">
        <v>420.42</v>
      </c>
      <c r="D5" s="62">
        <v>310.77243392999998</v>
      </c>
      <c r="E5" s="62">
        <v>183.67488741</v>
      </c>
      <c r="F5" s="62">
        <v>0</v>
      </c>
      <c r="G5" s="62" t="s">
        <v>4</v>
      </c>
      <c r="H5" s="62">
        <v>59.193371095350287</v>
      </c>
      <c r="I5" s="62" t="s">
        <v>4</v>
      </c>
      <c r="J5" s="62">
        <v>372.82687218886025</v>
      </c>
      <c r="K5" s="62">
        <v>112.76547678329121</v>
      </c>
      <c r="L5" s="62">
        <v>0</v>
      </c>
    </row>
    <row r="6" spans="1:12" hidden="1">
      <c r="A6" s="62" t="s">
        <v>9</v>
      </c>
      <c r="B6" s="62">
        <v>2007</v>
      </c>
      <c r="C6" s="62">
        <v>614.46</v>
      </c>
      <c r="D6" s="62">
        <v>343.98</v>
      </c>
      <c r="E6" s="62">
        <v>153.17934345</v>
      </c>
      <c r="F6" s="62">
        <v>1.1245499999999999</v>
      </c>
      <c r="G6" s="62" t="s">
        <v>9</v>
      </c>
      <c r="H6" s="62">
        <v>82.819504217079626</v>
      </c>
      <c r="I6" s="62" t="s">
        <v>9</v>
      </c>
      <c r="J6" s="62">
        <v>459.25339842709076</v>
      </c>
      <c r="K6" s="62">
        <v>133.79541710621643</v>
      </c>
      <c r="L6" s="62">
        <v>0.73413945684332405</v>
      </c>
    </row>
    <row r="7" spans="1:12" hidden="1">
      <c r="A7" s="62" t="s">
        <v>11</v>
      </c>
      <c r="B7" s="62">
        <v>2010</v>
      </c>
      <c r="C7" s="62">
        <v>933</v>
      </c>
      <c r="D7" s="62">
        <v>718.41</v>
      </c>
      <c r="E7" s="62">
        <v>205.26</v>
      </c>
      <c r="F7" s="62">
        <v>12.72612</v>
      </c>
      <c r="G7" s="62" t="s">
        <v>11</v>
      </c>
      <c r="H7" s="62">
        <v>65.192712742731487</v>
      </c>
      <c r="I7" s="62" t="s">
        <v>11</v>
      </c>
      <c r="J7" s="62">
        <v>1378.1903549465937</v>
      </c>
      <c r="K7" s="62">
        <v>67.697469848869645</v>
      </c>
      <c r="L7" s="62">
        <v>6.2</v>
      </c>
    </row>
    <row r="8" spans="1:12" hidden="1">
      <c r="A8" s="62" t="s">
        <v>12</v>
      </c>
      <c r="B8" s="62">
        <v>2007</v>
      </c>
      <c r="C8" s="62">
        <v>29.416284660000002</v>
      </c>
      <c r="D8" s="62">
        <v>24.1862922</v>
      </c>
      <c r="E8" s="62">
        <v>12.371634660000002</v>
      </c>
      <c r="F8" s="62">
        <v>0.39067896000000002</v>
      </c>
      <c r="G8" s="62" t="s">
        <v>12</v>
      </c>
      <c r="H8" s="62">
        <v>19.758101349056538</v>
      </c>
      <c r="I8" s="62" t="s">
        <v>706</v>
      </c>
      <c r="J8" s="62">
        <v>42.115129304782897</v>
      </c>
      <c r="K8" s="62">
        <v>69.847309376916186</v>
      </c>
      <c r="L8" s="62">
        <v>3.1578604665973864</v>
      </c>
    </row>
    <row r="9" spans="1:12" hidden="1">
      <c r="A9" s="62" t="s">
        <v>13</v>
      </c>
      <c r="B9" s="62">
        <v>2010</v>
      </c>
      <c r="C9" s="62">
        <v>1803</v>
      </c>
      <c r="D9" s="62">
        <v>1153.92</v>
      </c>
      <c r="E9" s="62">
        <v>631.04999999999995</v>
      </c>
      <c r="F9" s="62">
        <v>2.0193599999999998</v>
      </c>
      <c r="G9" s="62" t="s">
        <v>13</v>
      </c>
      <c r="H9" s="62">
        <v>66.518260787701792</v>
      </c>
      <c r="I9" s="62" t="s">
        <v>707</v>
      </c>
      <c r="J9" s="62">
        <v>1424.0668343006771</v>
      </c>
      <c r="K9" s="62">
        <v>126.60922623659074</v>
      </c>
      <c r="L9" s="62">
        <v>0.32</v>
      </c>
    </row>
    <row r="10" spans="1:12" hidden="1">
      <c r="A10" s="62" t="s">
        <v>17</v>
      </c>
      <c r="B10" s="62">
        <v>2007</v>
      </c>
      <c r="C10" s="62">
        <v>96.899526150000014</v>
      </c>
      <c r="D10" s="62">
        <v>86.897515319999997</v>
      </c>
      <c r="E10" s="62">
        <v>30.05415</v>
      </c>
      <c r="F10" s="62">
        <v>1.233624E-2</v>
      </c>
      <c r="G10" s="62" t="s">
        <v>17</v>
      </c>
      <c r="H10" s="62">
        <v>58.325093991473068</v>
      </c>
      <c r="I10" s="62" t="s">
        <v>708</v>
      </c>
      <c r="J10" s="62">
        <v>21.837419896585082</v>
      </c>
      <c r="K10" s="62">
        <v>443.73156997889242</v>
      </c>
      <c r="L10" s="62">
        <v>4.1046710687209588E-2</v>
      </c>
    </row>
    <row r="11" spans="1:12" hidden="1">
      <c r="A11" s="62" t="s">
        <v>18</v>
      </c>
      <c r="B11" s="62">
        <v>2007</v>
      </c>
      <c r="C11" s="62">
        <v>119.8501584</v>
      </c>
      <c r="D11" s="62">
        <v>111.40378535999999</v>
      </c>
      <c r="E11" s="62">
        <v>52.941639870000003</v>
      </c>
      <c r="F11" s="62">
        <v>0.44760323999999996</v>
      </c>
      <c r="G11" s="62" t="s">
        <v>18</v>
      </c>
      <c r="H11" s="62">
        <v>28.95758967715658</v>
      </c>
      <c r="I11" s="62" t="s">
        <v>18</v>
      </c>
      <c r="J11" s="62">
        <v>174.21494390696577</v>
      </c>
      <c r="K11" s="62">
        <v>68.794418958687245</v>
      </c>
      <c r="L11" s="62">
        <v>0.84546538622359435</v>
      </c>
    </row>
    <row r="12" spans="1:12" hidden="1">
      <c r="A12" s="62" t="s">
        <v>19</v>
      </c>
      <c r="B12" s="62">
        <v>2007</v>
      </c>
      <c r="C12" s="62">
        <v>302.54213472000004</v>
      </c>
      <c r="D12" s="62">
        <v>286.62941999999998</v>
      </c>
      <c r="E12" s="62">
        <v>100.91307744000001</v>
      </c>
      <c r="F12" s="62">
        <v>0.71943270000000004</v>
      </c>
      <c r="G12" s="62" t="s">
        <v>19</v>
      </c>
      <c r="H12" s="62">
        <v>34.140263628366299</v>
      </c>
      <c r="I12" s="62" t="s">
        <v>709</v>
      </c>
      <c r="J12" s="62">
        <v>311.41755432617015</v>
      </c>
      <c r="K12" s="62">
        <v>97.149993800004523</v>
      </c>
      <c r="L12" s="62">
        <v>0.7129231594663773</v>
      </c>
    </row>
    <row r="13" spans="1:12" hidden="1">
      <c r="A13" s="62" t="s">
        <v>23</v>
      </c>
      <c r="B13" s="62">
        <v>2007</v>
      </c>
      <c r="C13" s="62">
        <v>12.51901833</v>
      </c>
      <c r="D13" s="62">
        <v>9.5744848499999993</v>
      </c>
      <c r="E13" s="62">
        <v>3.8426549699999999</v>
      </c>
      <c r="F13" s="62">
        <v>0.17058320999999999</v>
      </c>
      <c r="G13" s="62" t="s">
        <v>23</v>
      </c>
      <c r="H13" s="62">
        <v>3.7424345187594077</v>
      </c>
      <c r="I13" s="62" t="s">
        <v>710</v>
      </c>
      <c r="J13" s="62">
        <v>21.690012370137449</v>
      </c>
      <c r="K13" s="62">
        <v>57.717893915247529</v>
      </c>
      <c r="L13" s="62">
        <v>4.4392018365364718</v>
      </c>
    </row>
    <row r="14" spans="1:12" hidden="1">
      <c r="A14" s="62" t="s">
        <v>24</v>
      </c>
      <c r="B14" s="62">
        <v>2007</v>
      </c>
      <c r="C14" s="62">
        <v>141.96795039</v>
      </c>
      <c r="D14" s="62">
        <v>138.30696978</v>
      </c>
      <c r="E14" s="62">
        <v>60.290731409999999</v>
      </c>
      <c r="F14" s="62">
        <v>0.80703000000000003</v>
      </c>
      <c r="G14" s="62" t="s">
        <v>24</v>
      </c>
      <c r="H14" s="62">
        <v>35.183247821393195</v>
      </c>
      <c r="I14" s="62" t="s">
        <v>24</v>
      </c>
      <c r="J14" s="62">
        <v>246.48140557127172</v>
      </c>
      <c r="K14" s="62">
        <v>57.597833824811197</v>
      </c>
      <c r="L14" s="62">
        <v>1.3385639568906336</v>
      </c>
    </row>
    <row r="15" spans="1:12" hidden="1">
      <c r="A15" s="62" t="s">
        <v>25</v>
      </c>
      <c r="B15" s="62">
        <v>2007</v>
      </c>
      <c r="C15" s="62">
        <v>2751.3165344699996</v>
      </c>
      <c r="D15" s="62">
        <v>2595.3139986900001</v>
      </c>
      <c r="E15" s="62">
        <v>1818.0014187299998</v>
      </c>
      <c r="F15" s="62">
        <v>2.3872800000000001</v>
      </c>
      <c r="G15" s="62" t="s">
        <v>25</v>
      </c>
      <c r="H15" s="62">
        <v>63.759405158346318</v>
      </c>
      <c r="I15" s="62" t="s">
        <v>25</v>
      </c>
      <c r="J15" s="62">
        <v>2587.1748104230783</v>
      </c>
      <c r="K15" s="62">
        <v>106.34443885993461</v>
      </c>
      <c r="L15" s="62">
        <v>0.13131342887882236</v>
      </c>
    </row>
    <row r="16" spans="1:12" hidden="1">
      <c r="A16" s="62" t="s">
        <v>26</v>
      </c>
      <c r="B16" s="62">
        <v>2007</v>
      </c>
      <c r="C16" s="62">
        <v>4769.4561599999997</v>
      </c>
      <c r="D16" s="62">
        <v>3477.3261599999996</v>
      </c>
      <c r="E16" s="62">
        <v>2870.6779178699999</v>
      </c>
      <c r="F16" s="62" t="s">
        <v>750</v>
      </c>
      <c r="G16" s="62" t="s">
        <v>26</v>
      </c>
      <c r="H16" s="62">
        <v>64.908444334813353</v>
      </c>
      <c r="I16" s="62" t="s">
        <v>26</v>
      </c>
      <c r="J16" s="62">
        <v>3328.5886305390277</v>
      </c>
      <c r="K16" s="62">
        <v>143.28764198259128</v>
      </c>
      <c r="L16" s="62">
        <v>0</v>
      </c>
    </row>
    <row r="17" spans="1:12" hidden="1">
      <c r="A17" s="62" t="s">
        <v>27</v>
      </c>
      <c r="B17" s="62">
        <v>2007</v>
      </c>
      <c r="C17" s="62">
        <v>339.87480743999998</v>
      </c>
      <c r="D17" s="62">
        <v>239.05813848</v>
      </c>
      <c r="E17" s="62">
        <v>66.653707260000004</v>
      </c>
      <c r="F17" s="62">
        <v>1.38500607</v>
      </c>
      <c r="G17" s="62" t="s">
        <v>27</v>
      </c>
      <c r="H17" s="62">
        <v>95.559037356615264</v>
      </c>
      <c r="I17" s="62" t="s">
        <v>27</v>
      </c>
      <c r="J17" s="62">
        <v>311.2358114859839</v>
      </c>
      <c r="K17" s="62">
        <v>109.20170330569616</v>
      </c>
      <c r="L17" s="62">
        <v>2.0779130328001503</v>
      </c>
    </row>
    <row r="18" spans="1:12" hidden="1">
      <c r="A18" s="62" t="s">
        <v>447</v>
      </c>
      <c r="B18" s="62">
        <v>2010</v>
      </c>
      <c r="C18" s="62">
        <v>877</v>
      </c>
      <c r="D18" s="62">
        <v>859.46</v>
      </c>
      <c r="E18" s="62">
        <v>175.4</v>
      </c>
      <c r="F18" s="62">
        <v>0.1754</v>
      </c>
      <c r="I18" s="62" t="s">
        <v>85</v>
      </c>
      <c r="J18" s="62">
        <v>207.08933042924312</v>
      </c>
      <c r="K18" s="62">
        <v>423.48874187878425</v>
      </c>
      <c r="L18" s="62">
        <v>0.1</v>
      </c>
    </row>
    <row r="19" spans="1:12" hidden="1">
      <c r="A19" s="62" t="s">
        <v>30</v>
      </c>
      <c r="B19" s="62">
        <v>2007</v>
      </c>
      <c r="C19" s="62">
        <v>88.357585470000004</v>
      </c>
      <c r="D19" s="62">
        <v>65.299215450000005</v>
      </c>
      <c r="E19" s="62">
        <v>34.297875359999999</v>
      </c>
      <c r="F19" s="62">
        <v>0.36557429999999996</v>
      </c>
      <c r="G19" s="62" t="s">
        <v>30</v>
      </c>
      <c r="H19" s="62">
        <v>65.842430501466268</v>
      </c>
      <c r="I19" s="62" t="s">
        <v>711</v>
      </c>
      <c r="J19" s="62">
        <v>137.89713865605356</v>
      </c>
      <c r="K19" s="62">
        <v>64.074995559105602</v>
      </c>
      <c r="L19" s="62">
        <v>1.0658803093860212</v>
      </c>
    </row>
    <row r="20" spans="1:12" hidden="1">
      <c r="A20" s="62" t="s">
        <v>32</v>
      </c>
      <c r="B20" s="62">
        <v>2010</v>
      </c>
      <c r="C20" s="62">
        <v>1166</v>
      </c>
      <c r="D20" s="62">
        <v>1107.7</v>
      </c>
      <c r="E20" s="62">
        <v>384.78000000000003</v>
      </c>
      <c r="F20" s="62">
        <v>5.3869199999999999</v>
      </c>
      <c r="G20" s="62" t="s">
        <v>32</v>
      </c>
      <c r="H20" s="62">
        <v>75.72963364445674</v>
      </c>
      <c r="I20" s="62" t="s">
        <v>32</v>
      </c>
      <c r="J20" s="62">
        <v>1152.8130289280543</v>
      </c>
      <c r="K20" s="62">
        <v>101.14389504117658</v>
      </c>
      <c r="L20" s="62">
        <v>1.4</v>
      </c>
    </row>
    <row r="21" spans="1:12" hidden="1">
      <c r="A21" s="62" t="s">
        <v>33</v>
      </c>
      <c r="B21" s="62">
        <v>2010</v>
      </c>
      <c r="C21" s="62">
        <v>279</v>
      </c>
      <c r="D21" s="62">
        <v>251.1</v>
      </c>
      <c r="E21" s="62">
        <v>170.19</v>
      </c>
      <c r="F21" s="62">
        <v>2.0422799999999999</v>
      </c>
      <c r="G21" s="62" t="s">
        <v>33</v>
      </c>
      <c r="H21" s="62">
        <v>36.852225639545004</v>
      </c>
      <c r="I21" s="62" t="s">
        <v>712</v>
      </c>
      <c r="J21" s="62">
        <v>432.23212837608276</v>
      </c>
      <c r="K21" s="62">
        <v>64.548649136337147</v>
      </c>
      <c r="L21" s="62">
        <v>1.2</v>
      </c>
    </row>
    <row r="22" spans="1:12" hidden="1">
      <c r="A22" s="62" t="s">
        <v>34</v>
      </c>
      <c r="B22" s="62">
        <v>2007</v>
      </c>
      <c r="C22" s="62" t="s">
        <v>750</v>
      </c>
      <c r="D22" s="62">
        <v>298.89380345999996</v>
      </c>
      <c r="E22" s="62">
        <v>133.10179826999999</v>
      </c>
      <c r="F22" s="62">
        <v>0.77336700000000003</v>
      </c>
      <c r="G22" s="62" t="s">
        <v>34</v>
      </c>
      <c r="H22" s="62">
        <v>24.997488967697539</v>
      </c>
      <c r="I22" s="62" t="s">
        <v>34</v>
      </c>
      <c r="J22" s="62">
        <v>260.32893735399188</v>
      </c>
      <c r="K22" s="62">
        <v>0</v>
      </c>
      <c r="L22" s="62">
        <v>0.58103422346797129</v>
      </c>
    </row>
    <row r="23" spans="1:12" hidden="1">
      <c r="A23" s="62" t="s">
        <v>35</v>
      </c>
      <c r="B23" s="62">
        <v>2007</v>
      </c>
      <c r="C23" s="62">
        <v>3096.9019758599998</v>
      </c>
      <c r="D23" s="62">
        <v>844.33480005000001</v>
      </c>
      <c r="E23" s="62">
        <v>591.4513101</v>
      </c>
      <c r="F23" s="62">
        <v>0</v>
      </c>
      <c r="G23" s="62" t="s">
        <v>35</v>
      </c>
      <c r="H23" s="62">
        <v>103.46512497267454</v>
      </c>
      <c r="I23" s="62" t="s">
        <v>35</v>
      </c>
      <c r="J23" s="62">
        <v>2119.2466590856798</v>
      </c>
      <c r="K23" s="62">
        <v>146.13220988613548</v>
      </c>
      <c r="L23" s="62">
        <v>0</v>
      </c>
    </row>
    <row r="24" spans="1:12" hidden="1">
      <c r="A24" s="62" t="s">
        <v>37</v>
      </c>
      <c r="B24" s="62">
        <v>2010</v>
      </c>
      <c r="C24" s="62">
        <v>11101</v>
      </c>
      <c r="D24" s="62">
        <v>9990.9</v>
      </c>
      <c r="E24" s="62">
        <v>7881.71</v>
      </c>
      <c r="F24" s="62">
        <v>3.1526840000000003</v>
      </c>
      <c r="G24" s="62" t="s">
        <v>37</v>
      </c>
      <c r="H24" s="62">
        <v>187.6537378540209</v>
      </c>
      <c r="I24" s="62" t="s">
        <v>713</v>
      </c>
      <c r="J24" s="62">
        <v>4377.9613540952851</v>
      </c>
      <c r="K24" s="62">
        <v>253.56550919792312</v>
      </c>
      <c r="L24" s="62">
        <v>0.04</v>
      </c>
    </row>
    <row r="25" spans="1:12" hidden="1">
      <c r="A25" s="62" t="s">
        <v>41</v>
      </c>
      <c r="B25" s="62">
        <v>2010</v>
      </c>
      <c r="C25" s="62">
        <v>951</v>
      </c>
      <c r="D25" s="62">
        <v>646.68000000000006</v>
      </c>
      <c r="E25" s="62">
        <v>256.77000000000004</v>
      </c>
      <c r="F25" s="62">
        <v>4.1339970000000008</v>
      </c>
      <c r="G25" s="62" t="s">
        <v>700</v>
      </c>
      <c r="H25" s="62">
        <v>29.651091831596091</v>
      </c>
      <c r="I25" s="62" t="s">
        <v>700</v>
      </c>
      <c r="J25" s="62">
        <v>1049.2390430732473</v>
      </c>
      <c r="K25" s="62">
        <v>90.637115181541219</v>
      </c>
      <c r="L25" s="62">
        <v>1.6099999999999999</v>
      </c>
    </row>
    <row r="26" spans="1:12" hidden="1">
      <c r="A26" s="62" t="s">
        <v>42</v>
      </c>
      <c r="B26" s="62">
        <v>2007</v>
      </c>
      <c r="C26" s="62">
        <v>21.49847952</v>
      </c>
      <c r="D26" s="62">
        <v>17.59069032</v>
      </c>
      <c r="E26" s="62">
        <v>4.3649812499999996</v>
      </c>
      <c r="F26" s="62">
        <v>0.14053053000000001</v>
      </c>
      <c r="G26" s="62" t="s">
        <v>42</v>
      </c>
      <c r="H26" s="62">
        <v>7.7618792122496849</v>
      </c>
      <c r="I26" s="62" t="s">
        <v>714</v>
      </c>
      <c r="J26" s="62">
        <v>28.771082489409689</v>
      </c>
      <c r="K26" s="62">
        <v>74.722525744081224</v>
      </c>
      <c r="L26" s="62">
        <v>3.2194990528309835</v>
      </c>
    </row>
    <row r="27" spans="1:12" hidden="1">
      <c r="A27" s="62" t="s">
        <v>45</v>
      </c>
      <c r="B27" s="62">
        <v>2007</v>
      </c>
      <c r="C27" s="62">
        <v>1011.4431182100001</v>
      </c>
      <c r="D27" s="62">
        <v>152.83531199999999</v>
      </c>
      <c r="E27" s="62">
        <v>19.041644999999999</v>
      </c>
      <c r="F27" s="62">
        <v>0</v>
      </c>
      <c r="G27" s="62" t="s">
        <v>45</v>
      </c>
      <c r="H27" s="62">
        <v>6.6781598255945402</v>
      </c>
      <c r="I27" s="62" t="s">
        <v>45</v>
      </c>
      <c r="J27" s="62">
        <v>51.385815134125359</v>
      </c>
      <c r="K27" s="62">
        <v>1968.3313684330365</v>
      </c>
      <c r="L27" s="62">
        <v>0</v>
      </c>
    </row>
    <row r="28" spans="1:12" hidden="1">
      <c r="A28" s="62" t="s">
        <v>48</v>
      </c>
      <c r="B28" s="62">
        <v>2007</v>
      </c>
      <c r="C28" s="62">
        <v>48.192186</v>
      </c>
      <c r="D28" s="62">
        <v>9.8914300799999992</v>
      </c>
      <c r="E28" s="62">
        <v>3.4608562800000002</v>
      </c>
      <c r="F28" s="62">
        <v>1.008567E-2</v>
      </c>
      <c r="G28" s="62" t="s">
        <v>48</v>
      </c>
      <c r="H28" s="62">
        <v>61.665358856913457</v>
      </c>
      <c r="I28" s="62" t="s">
        <v>715</v>
      </c>
      <c r="J28" s="62">
        <v>7.5476008212735035</v>
      </c>
      <c r="K28" s="62">
        <v>638.50999994814981</v>
      </c>
      <c r="L28" s="62">
        <v>0.29142123174210516</v>
      </c>
    </row>
    <row r="29" spans="1:12" hidden="1">
      <c r="A29" s="62" t="s">
        <v>49</v>
      </c>
      <c r="B29" s="62">
        <v>2010</v>
      </c>
      <c r="C29" s="62">
        <v>178</v>
      </c>
      <c r="D29" s="62">
        <v>178</v>
      </c>
      <c r="E29" s="62">
        <v>103.24</v>
      </c>
      <c r="F29" s="62">
        <v>0.51619999999999999</v>
      </c>
      <c r="G29" s="62" t="s">
        <v>49</v>
      </c>
      <c r="H29" s="62">
        <v>38.188613244289314</v>
      </c>
      <c r="I29" s="62" t="s">
        <v>49</v>
      </c>
      <c r="J29" s="62">
        <v>1035.236718029741</v>
      </c>
      <c r="K29" s="62">
        <v>17.194135109385318</v>
      </c>
      <c r="L29" s="62">
        <v>0.5</v>
      </c>
    </row>
    <row r="30" spans="1:12" hidden="1">
      <c r="A30" s="62" t="s">
        <v>51</v>
      </c>
      <c r="B30" s="62">
        <v>2007</v>
      </c>
      <c r="C30" s="62">
        <v>862.72666682999989</v>
      </c>
      <c r="D30" s="62">
        <v>655.02590684999996</v>
      </c>
      <c r="E30" s="62">
        <v>505.46396586000003</v>
      </c>
      <c r="F30" s="62">
        <v>0</v>
      </c>
      <c r="G30" s="62" t="s">
        <v>51</v>
      </c>
      <c r="H30" s="62">
        <v>45.473601283007241</v>
      </c>
      <c r="I30" s="62" t="s">
        <v>51</v>
      </c>
      <c r="J30" s="62">
        <v>784.43990641050368</v>
      </c>
      <c r="K30" s="62">
        <v>109.97995637138432</v>
      </c>
      <c r="L30" s="62">
        <v>0</v>
      </c>
    </row>
    <row r="31" spans="1:12" hidden="1">
      <c r="A31" s="62" t="s">
        <v>60</v>
      </c>
      <c r="B31" s="62">
        <v>2008</v>
      </c>
      <c r="C31" s="62">
        <v>272.13227999999998</v>
      </c>
      <c r="D31" s="62">
        <v>200.92400999999998</v>
      </c>
      <c r="E31" s="62" t="s">
        <v>750</v>
      </c>
      <c r="F31" s="62">
        <v>1.9947899999999998</v>
      </c>
      <c r="G31" s="62" t="s">
        <v>60</v>
      </c>
      <c r="H31" s="62">
        <v>62.734632469118218</v>
      </c>
      <c r="I31" s="62" t="s">
        <v>60</v>
      </c>
      <c r="J31" s="62">
        <v>232.07492857811974</v>
      </c>
      <c r="K31" s="62">
        <v>117.26052515336501</v>
      </c>
      <c r="L31" s="62" t="s">
        <v>750</v>
      </c>
    </row>
    <row r="32" spans="1:12" hidden="1">
      <c r="A32" s="62" t="s">
        <v>61</v>
      </c>
      <c r="B32" s="62">
        <v>2007</v>
      </c>
      <c r="C32" s="62">
        <v>85.599004050000005</v>
      </c>
      <c r="D32" s="62">
        <v>39.598208790000001</v>
      </c>
      <c r="E32" s="62">
        <v>21.385774619999999</v>
      </c>
      <c r="F32" s="62">
        <v>0.32265764999999996</v>
      </c>
      <c r="G32" s="62" t="s">
        <v>61</v>
      </c>
      <c r="H32" s="62">
        <v>19.789150081200592</v>
      </c>
      <c r="I32" s="62" t="s">
        <v>61</v>
      </c>
      <c r="J32" s="62">
        <v>170.61695888444581</v>
      </c>
      <c r="K32" s="62">
        <v>50.17027885719957</v>
      </c>
      <c r="L32" s="62">
        <v>1.508748949866189</v>
      </c>
    </row>
    <row r="33" spans="1:13" hidden="1">
      <c r="A33" s="62" t="s">
        <v>62</v>
      </c>
      <c r="B33" s="62">
        <v>2010</v>
      </c>
      <c r="C33" s="62">
        <v>692</v>
      </c>
      <c r="D33" s="62">
        <v>325.24</v>
      </c>
      <c r="E33" s="62">
        <v>221.44</v>
      </c>
      <c r="F33" s="62">
        <v>3.9859200000000006</v>
      </c>
      <c r="G33" s="62" t="s">
        <v>426</v>
      </c>
      <c r="H33" s="62">
        <v>8.5112578291901659</v>
      </c>
      <c r="I33" s="62" t="s">
        <v>426</v>
      </c>
      <c r="J33" s="62">
        <v>1299.7029426630222</v>
      </c>
      <c r="K33" s="62">
        <v>53.242935542034608</v>
      </c>
      <c r="L33" s="62">
        <v>1.8000000000000003</v>
      </c>
    </row>
    <row r="34" spans="1:13" hidden="1">
      <c r="A34" s="62" t="s">
        <v>91</v>
      </c>
      <c r="B34" s="62">
        <v>2010</v>
      </c>
      <c r="C34" s="62">
        <v>456</v>
      </c>
      <c r="D34" s="62">
        <v>319.2</v>
      </c>
      <c r="E34" s="62">
        <v>86.64</v>
      </c>
      <c r="F34" s="62">
        <v>0.112632</v>
      </c>
      <c r="G34" s="62" t="s">
        <v>91</v>
      </c>
      <c r="H34" s="62">
        <v>87.871140605040992</v>
      </c>
      <c r="I34" s="62" t="s">
        <v>716</v>
      </c>
      <c r="J34" s="62">
        <v>177.3294436009069</v>
      </c>
      <c r="K34" s="62">
        <v>257.14849758749705</v>
      </c>
      <c r="L34" s="62">
        <v>0.13</v>
      </c>
    </row>
    <row r="35" spans="1:13" hidden="1">
      <c r="A35" s="62" t="s">
        <v>201</v>
      </c>
      <c r="B35" s="62">
        <v>2007</v>
      </c>
      <c r="C35" s="62">
        <v>51.552900000000001</v>
      </c>
      <c r="D35" s="62">
        <v>26.504100000000001</v>
      </c>
      <c r="E35" s="62">
        <v>12.49191888</v>
      </c>
      <c r="F35" s="62">
        <v>-3.3139680000000005E-2</v>
      </c>
      <c r="G35" s="62" t="s">
        <v>64</v>
      </c>
      <c r="H35" s="62">
        <v>29.330928706050567</v>
      </c>
      <c r="I35" s="62" t="s">
        <v>717</v>
      </c>
      <c r="J35" s="62">
        <v>75.2719337563869</v>
      </c>
      <c r="K35" s="62">
        <v>68.488874175662701</v>
      </c>
      <c r="L35" s="62">
        <v>-0.26528894654493629</v>
      </c>
    </row>
    <row r="36" spans="1:13" hidden="1">
      <c r="A36" s="62" t="s">
        <v>65</v>
      </c>
      <c r="B36" s="62">
        <v>2007</v>
      </c>
      <c r="C36" s="62">
        <v>28.709893799999996</v>
      </c>
      <c r="D36" s="62">
        <v>22.68255276</v>
      </c>
      <c r="E36" s="62">
        <v>12.966183509999999</v>
      </c>
      <c r="F36" s="62">
        <v>0</v>
      </c>
      <c r="G36" s="62" t="s">
        <v>65</v>
      </c>
      <c r="H36" s="62">
        <v>23.348021902588957</v>
      </c>
      <c r="I36" s="62" t="s">
        <v>65</v>
      </c>
      <c r="J36" s="62">
        <v>47.356009314628629</v>
      </c>
      <c r="K36" s="62">
        <v>60.625661274061983</v>
      </c>
      <c r="L36" s="62">
        <v>0</v>
      </c>
    </row>
    <row r="37" spans="1:13" hidden="1">
      <c r="A37" s="62" t="s">
        <v>66</v>
      </c>
      <c r="B37" s="62">
        <v>2007</v>
      </c>
      <c r="C37" s="62">
        <v>1847.7986186100002</v>
      </c>
      <c r="D37" s="62">
        <v>1198.7991119999999</v>
      </c>
      <c r="E37" s="62">
        <v>529.32539099999997</v>
      </c>
      <c r="F37" s="62">
        <v>9.5589939899999994</v>
      </c>
      <c r="G37" s="62" t="s">
        <v>66</v>
      </c>
      <c r="H37" s="62">
        <v>36.120662112483942</v>
      </c>
      <c r="I37" s="62" t="s">
        <v>66</v>
      </c>
      <c r="J37" s="62">
        <v>1444.0153510612295</v>
      </c>
      <c r="K37" s="62">
        <v>127.96253289496016</v>
      </c>
      <c r="L37" s="62">
        <v>1.8058823839795739</v>
      </c>
    </row>
    <row r="38" spans="1:13" hidden="1">
      <c r="A38" s="62" t="s">
        <v>68</v>
      </c>
      <c r="B38" s="62">
        <v>2007</v>
      </c>
      <c r="C38" s="62">
        <v>556.61176767000006</v>
      </c>
      <c r="D38" s="62">
        <v>381.29852249999999</v>
      </c>
      <c r="E38" s="62">
        <v>89.992056419999997</v>
      </c>
      <c r="F38" s="62">
        <v>2.67796368</v>
      </c>
      <c r="G38" s="62" t="s">
        <v>68</v>
      </c>
      <c r="H38" s="62">
        <v>40.069570936571708</v>
      </c>
      <c r="I38" s="62" t="s">
        <v>68</v>
      </c>
      <c r="J38" s="62">
        <v>462.51285367012042</v>
      </c>
      <c r="K38" s="62">
        <v>120.34514570853293</v>
      </c>
      <c r="L38" s="62">
        <v>2.9757778481044292</v>
      </c>
    </row>
    <row r="39" spans="1:13" hidden="1">
      <c r="A39" s="62" t="s">
        <v>69</v>
      </c>
      <c r="B39" s="62">
        <v>2010</v>
      </c>
      <c r="C39" s="62">
        <v>1481</v>
      </c>
      <c r="D39" s="62">
        <v>1081.1299999999999</v>
      </c>
      <c r="E39" s="62">
        <v>355.44</v>
      </c>
      <c r="F39" s="62">
        <v>0</v>
      </c>
      <c r="G39" s="62" t="s">
        <v>69</v>
      </c>
      <c r="H39" s="62">
        <v>43.560575386468564</v>
      </c>
      <c r="I39" s="62" t="s">
        <v>718</v>
      </c>
      <c r="J39" s="62">
        <v>434.11815425714087</v>
      </c>
      <c r="K39" s="62">
        <v>341.15136293580582</v>
      </c>
      <c r="L39" s="62">
        <v>0</v>
      </c>
    </row>
    <row r="40" spans="1:13" hidden="1">
      <c r="A40" s="62" t="s">
        <v>72</v>
      </c>
      <c r="B40" s="62">
        <v>2010</v>
      </c>
      <c r="C40" s="62">
        <v>399</v>
      </c>
      <c r="D40" s="62">
        <v>235.41</v>
      </c>
      <c r="E40" s="62">
        <v>99.75</v>
      </c>
      <c r="F40" s="62">
        <v>5.3964750000000006</v>
      </c>
      <c r="G40" s="62" t="s">
        <v>72</v>
      </c>
      <c r="H40" s="62">
        <v>39.439249712444905</v>
      </c>
      <c r="I40" s="62" t="s">
        <v>72</v>
      </c>
      <c r="J40" s="62">
        <v>649.12489491824101</v>
      </c>
      <c r="K40" s="62">
        <v>61.467369858038658</v>
      </c>
      <c r="L40" s="62">
        <v>5.410000000000001</v>
      </c>
    </row>
    <row r="41" spans="1:13" hidden="1">
      <c r="A41" s="62" t="s">
        <v>213</v>
      </c>
      <c r="B41" s="62">
        <v>2007</v>
      </c>
      <c r="C41" s="62">
        <v>6337.56905061</v>
      </c>
      <c r="D41" s="62">
        <v>1940.0384843700001</v>
      </c>
      <c r="E41" s="62">
        <v>833.29608200999996</v>
      </c>
      <c r="F41" s="62">
        <v>0</v>
      </c>
      <c r="G41" s="62" t="s">
        <v>701</v>
      </c>
      <c r="H41" s="62">
        <v>43.939509340888144</v>
      </c>
      <c r="I41" s="62" t="s">
        <v>701</v>
      </c>
      <c r="J41" s="62">
        <v>2812.0489688958342</v>
      </c>
      <c r="K41" s="62">
        <v>225.37193059971781</v>
      </c>
      <c r="L41" s="62">
        <v>0</v>
      </c>
    </row>
    <row r="42" spans="1:13" hidden="1">
      <c r="A42" s="62" t="s">
        <v>452</v>
      </c>
      <c r="B42" s="62">
        <v>2010</v>
      </c>
      <c r="C42" s="62">
        <v>7888</v>
      </c>
      <c r="D42" s="62">
        <v>7888</v>
      </c>
      <c r="E42" s="62">
        <v>6231.52</v>
      </c>
      <c r="F42" s="62">
        <v>-7.477824</v>
      </c>
      <c r="G42" s="62" t="s">
        <v>76</v>
      </c>
      <c r="H42" s="62">
        <v>62.148423388186437</v>
      </c>
      <c r="I42" s="62" t="s">
        <v>76</v>
      </c>
      <c r="J42" s="62">
        <v>14028.674999999999</v>
      </c>
      <c r="K42" s="62">
        <v>56.227690783341977</v>
      </c>
      <c r="L42" s="62">
        <v>-0.12</v>
      </c>
    </row>
    <row r="44" spans="1:13">
      <c r="A44" s="64"/>
      <c r="B44" s="64"/>
      <c r="C44" s="330" t="s">
        <v>694</v>
      </c>
      <c r="D44" s="330"/>
      <c r="E44" s="330"/>
      <c r="F44" s="330"/>
      <c r="G44" s="64"/>
      <c r="H44" s="330" t="s">
        <v>699</v>
      </c>
      <c r="I44" s="330"/>
      <c r="J44" s="330"/>
      <c r="K44" s="330"/>
      <c r="L44" s="330"/>
    </row>
    <row r="45" spans="1:13">
      <c r="A45" s="63"/>
      <c r="B45" s="63"/>
      <c r="C45" s="331"/>
      <c r="D45" s="331"/>
      <c r="E45" s="331"/>
      <c r="F45" s="331"/>
      <c r="G45" s="63"/>
      <c r="H45" s="331"/>
      <c r="I45" s="331"/>
      <c r="J45" s="331"/>
      <c r="K45" s="331"/>
      <c r="L45" s="331"/>
    </row>
    <row r="46" spans="1:13">
      <c r="A46" s="65" t="s">
        <v>182</v>
      </c>
      <c r="B46" s="62" t="s">
        <v>756</v>
      </c>
      <c r="C46" s="65" t="s">
        <v>696</v>
      </c>
      <c r="D46" s="65" t="s">
        <v>697</v>
      </c>
      <c r="E46" s="65" t="s">
        <v>758</v>
      </c>
      <c r="F46" s="65" t="s">
        <v>698</v>
      </c>
      <c r="G46" s="65"/>
      <c r="H46" s="65" t="s">
        <v>702</v>
      </c>
      <c r="I46" s="65"/>
      <c r="J46" s="65" t="s">
        <v>757</v>
      </c>
      <c r="K46" s="65" t="s">
        <v>703</v>
      </c>
      <c r="L46" s="65" t="s">
        <v>719</v>
      </c>
    </row>
    <row r="47" spans="1:13">
      <c r="A47" s="62" t="s">
        <v>3</v>
      </c>
      <c r="B47" s="62">
        <v>2010</v>
      </c>
      <c r="C47" s="62">
        <v>95</v>
      </c>
      <c r="D47" s="62" t="s">
        <v>750</v>
      </c>
      <c r="E47" s="62">
        <v>27.55</v>
      </c>
      <c r="F47" s="62">
        <v>1.21</v>
      </c>
      <c r="H47" s="62">
        <v>68</v>
      </c>
      <c r="J47" s="62">
        <v>262.08999999999997</v>
      </c>
      <c r="K47" s="62">
        <v>36.25</v>
      </c>
      <c r="L47" s="62">
        <v>4.4000000000000004</v>
      </c>
      <c r="M47" s="62" t="e">
        <f>(D47/J47)*100</f>
        <v>#VALUE!</v>
      </c>
    </row>
    <row r="48" spans="1:13">
      <c r="A48" s="62" t="s">
        <v>82</v>
      </c>
      <c r="B48" s="62">
        <v>2010</v>
      </c>
      <c r="C48" s="62">
        <v>1336</v>
      </c>
      <c r="D48" s="62">
        <v>1269.2</v>
      </c>
      <c r="E48" s="62">
        <v>814.96</v>
      </c>
      <c r="F48" s="62">
        <v>0</v>
      </c>
      <c r="H48" s="62">
        <v>9</v>
      </c>
      <c r="J48" s="62">
        <v>953.66</v>
      </c>
      <c r="K48" s="62">
        <v>140.09</v>
      </c>
      <c r="L48" s="62">
        <v>0</v>
      </c>
      <c r="M48" s="62">
        <f t="shared" ref="M48:M86" si="0">(D48/J48)*100</f>
        <v>133.08726380471029</v>
      </c>
    </row>
    <row r="49" spans="1:13">
      <c r="A49" s="62" t="s">
        <v>4</v>
      </c>
      <c r="B49" s="62">
        <v>2007</v>
      </c>
      <c r="C49" s="62">
        <v>420.42</v>
      </c>
      <c r="D49" s="62">
        <v>310.77</v>
      </c>
      <c r="E49" s="62">
        <v>183.67</v>
      </c>
      <c r="F49" s="62">
        <v>0</v>
      </c>
      <c r="H49" s="62">
        <v>59</v>
      </c>
      <c r="J49" s="62">
        <v>372.83</v>
      </c>
      <c r="K49" s="62">
        <v>112.77</v>
      </c>
      <c r="L49" s="62">
        <v>0</v>
      </c>
      <c r="M49" s="62">
        <f t="shared" si="0"/>
        <v>83.354343802805559</v>
      </c>
    </row>
    <row r="50" spans="1:13">
      <c r="A50" s="62" t="s">
        <v>9</v>
      </c>
      <c r="B50" s="62">
        <v>2007</v>
      </c>
      <c r="C50" s="62">
        <v>614.46</v>
      </c>
      <c r="D50" s="62">
        <v>343.98</v>
      </c>
      <c r="E50" s="62">
        <v>153.18</v>
      </c>
      <c r="F50" s="62">
        <v>1.1200000000000001</v>
      </c>
      <c r="H50" s="62">
        <v>83</v>
      </c>
      <c r="J50" s="62">
        <v>459.25</v>
      </c>
      <c r="K50" s="62">
        <v>133.80000000000001</v>
      </c>
      <c r="L50" s="62">
        <v>0.73</v>
      </c>
      <c r="M50" s="62">
        <f t="shared" si="0"/>
        <v>74.900381056069691</v>
      </c>
    </row>
    <row r="51" spans="1:13">
      <c r="A51" s="62" t="s">
        <v>11</v>
      </c>
      <c r="B51" s="62">
        <v>2010</v>
      </c>
      <c r="C51" s="62">
        <v>933</v>
      </c>
      <c r="D51" s="62">
        <v>718.41</v>
      </c>
      <c r="E51" s="62">
        <v>205.26</v>
      </c>
      <c r="F51" s="62">
        <v>12.73</v>
      </c>
      <c r="H51" s="62">
        <v>65</v>
      </c>
      <c r="J51" s="62">
        <v>1378.19</v>
      </c>
      <c r="K51" s="62">
        <v>67.7</v>
      </c>
      <c r="L51" s="62">
        <v>6.2</v>
      </c>
      <c r="M51" s="62">
        <f t="shared" si="0"/>
        <v>52.12706520871577</v>
      </c>
    </row>
    <row r="52" spans="1:13">
      <c r="A52" s="62" t="s">
        <v>12</v>
      </c>
      <c r="B52" s="62">
        <v>2007</v>
      </c>
      <c r="C52" s="62">
        <v>29.42</v>
      </c>
      <c r="D52" s="62">
        <v>24.19</v>
      </c>
      <c r="E52" s="62">
        <v>12.37</v>
      </c>
      <c r="F52" s="62">
        <v>0.39</v>
      </c>
      <c r="H52" s="62">
        <v>20</v>
      </c>
      <c r="J52" s="62">
        <v>42.12</v>
      </c>
      <c r="K52" s="62">
        <v>69.849999999999994</v>
      </c>
      <c r="L52" s="62">
        <v>3.16</v>
      </c>
      <c r="M52" s="62">
        <f t="shared" si="0"/>
        <v>57.431149097815769</v>
      </c>
    </row>
    <row r="53" spans="1:13">
      <c r="A53" s="62" t="s">
        <v>13</v>
      </c>
      <c r="B53" s="62">
        <v>2010</v>
      </c>
      <c r="C53" s="62">
        <v>1803</v>
      </c>
      <c r="D53" s="62">
        <v>1153.92</v>
      </c>
      <c r="E53" s="62">
        <v>631.04999999999995</v>
      </c>
      <c r="F53" s="62">
        <v>2.02</v>
      </c>
      <c r="H53" s="62">
        <v>67</v>
      </c>
      <c r="J53" s="62">
        <v>1424.07</v>
      </c>
      <c r="K53" s="62">
        <v>126.61</v>
      </c>
      <c r="L53" s="62">
        <v>0.32</v>
      </c>
      <c r="M53" s="62">
        <f t="shared" si="0"/>
        <v>81.029724662411269</v>
      </c>
    </row>
    <row r="54" spans="1:13">
      <c r="A54" s="62" t="s">
        <v>17</v>
      </c>
      <c r="B54" s="62">
        <v>2007</v>
      </c>
      <c r="C54" s="62">
        <v>96.9</v>
      </c>
      <c r="D54" s="62">
        <v>86.9</v>
      </c>
      <c r="E54" s="62">
        <v>30.05</v>
      </c>
      <c r="F54" s="62">
        <v>0.01</v>
      </c>
      <c r="H54" s="62">
        <v>58</v>
      </c>
      <c r="J54" s="62">
        <v>21.84</v>
      </c>
      <c r="K54" s="62">
        <v>443.73</v>
      </c>
      <c r="L54" s="62">
        <v>0.04</v>
      </c>
      <c r="M54" s="62">
        <f t="shared" si="0"/>
        <v>397.8937728937729</v>
      </c>
    </row>
    <row r="55" spans="1:13">
      <c r="A55" s="62" t="s">
        <v>18</v>
      </c>
      <c r="B55" s="62">
        <v>2007</v>
      </c>
      <c r="C55" s="62">
        <v>119.85</v>
      </c>
      <c r="D55" s="62">
        <v>111.4</v>
      </c>
      <c r="E55" s="62">
        <v>52.94</v>
      </c>
      <c r="F55" s="62">
        <v>0.45</v>
      </c>
      <c r="H55" s="62">
        <v>29</v>
      </c>
      <c r="J55" s="62">
        <v>174.21</v>
      </c>
      <c r="K55" s="62">
        <v>68.790000000000006</v>
      </c>
      <c r="L55" s="62">
        <v>0.85</v>
      </c>
      <c r="M55" s="62">
        <f t="shared" si="0"/>
        <v>63.945812525113368</v>
      </c>
    </row>
    <row r="56" spans="1:13">
      <c r="A56" s="62" t="s">
        <v>19</v>
      </c>
      <c r="B56" s="62">
        <v>2007</v>
      </c>
      <c r="C56" s="62">
        <v>302.54000000000002</v>
      </c>
      <c r="D56" s="62">
        <v>286.63</v>
      </c>
      <c r="E56" s="62">
        <v>100.91</v>
      </c>
      <c r="F56" s="62">
        <v>0.72</v>
      </c>
      <c r="H56" s="62">
        <v>34</v>
      </c>
      <c r="J56" s="62">
        <v>311.42</v>
      </c>
      <c r="K56" s="62">
        <v>97.15</v>
      </c>
      <c r="L56" s="62">
        <v>0.71</v>
      </c>
      <c r="M56" s="62">
        <f t="shared" si="0"/>
        <v>92.039689165756855</v>
      </c>
    </row>
    <row r="57" spans="1:13">
      <c r="A57" s="62" t="s">
        <v>23</v>
      </c>
      <c r="B57" s="62">
        <v>2007</v>
      </c>
      <c r="C57" s="62">
        <v>12.52</v>
      </c>
      <c r="D57" s="62">
        <v>9.57</v>
      </c>
      <c r="E57" s="62">
        <v>3.84</v>
      </c>
      <c r="F57" s="62">
        <v>0.17</v>
      </c>
      <c r="H57" s="62">
        <v>4</v>
      </c>
      <c r="J57" s="62">
        <v>21.69</v>
      </c>
      <c r="K57" s="62">
        <v>57.72</v>
      </c>
      <c r="L57" s="62">
        <v>4.4400000000000004</v>
      </c>
      <c r="M57" s="62">
        <f t="shared" si="0"/>
        <v>44.121715076071922</v>
      </c>
    </row>
    <row r="58" spans="1:13">
      <c r="A58" s="62" t="s">
        <v>24</v>
      </c>
      <c r="B58" s="62">
        <v>2007</v>
      </c>
      <c r="C58" s="62">
        <v>141.97</v>
      </c>
      <c r="D58" s="62">
        <v>138.31</v>
      </c>
      <c r="E58" s="62">
        <v>60.29</v>
      </c>
      <c r="F58" s="62">
        <v>0.81</v>
      </c>
      <c r="H58" s="62">
        <v>35</v>
      </c>
      <c r="J58" s="62">
        <v>246.48</v>
      </c>
      <c r="K58" s="62">
        <v>57.6</v>
      </c>
      <c r="L58" s="62">
        <v>1.34</v>
      </c>
      <c r="M58" s="62">
        <f t="shared" si="0"/>
        <v>56.114086335605329</v>
      </c>
    </row>
    <row r="59" spans="1:13">
      <c r="A59" s="62" t="s">
        <v>25</v>
      </c>
      <c r="B59" s="62">
        <v>2007</v>
      </c>
      <c r="C59" s="62">
        <v>2751.32</v>
      </c>
      <c r="D59" s="62">
        <v>2595.31</v>
      </c>
      <c r="E59" s="62">
        <v>1818</v>
      </c>
      <c r="F59" s="62">
        <v>2.39</v>
      </c>
      <c r="H59" s="62">
        <v>64</v>
      </c>
      <c r="J59" s="62">
        <v>2587.17</v>
      </c>
      <c r="K59" s="62">
        <v>106.34</v>
      </c>
      <c r="L59" s="62">
        <v>0.13</v>
      </c>
      <c r="M59" s="62">
        <f t="shared" si="0"/>
        <v>100.31462949864137</v>
      </c>
    </row>
    <row r="60" spans="1:13">
      <c r="A60" s="62" t="s">
        <v>26</v>
      </c>
      <c r="B60" s="62">
        <v>2007</v>
      </c>
      <c r="C60" s="62">
        <v>4769.46</v>
      </c>
      <c r="D60" s="62">
        <v>3477.33</v>
      </c>
      <c r="E60" s="62">
        <v>2870.68</v>
      </c>
      <c r="F60" s="62" t="s">
        <v>750</v>
      </c>
      <c r="H60" s="62">
        <v>65</v>
      </c>
      <c r="J60" s="62">
        <v>3328.59</v>
      </c>
      <c r="K60" s="62">
        <v>143.29</v>
      </c>
      <c r="L60" s="62" t="s">
        <v>750</v>
      </c>
      <c r="M60" s="62">
        <f t="shared" si="0"/>
        <v>104.4685587591142</v>
      </c>
    </row>
    <row r="61" spans="1:13">
      <c r="A61" s="62" t="s">
        <v>27</v>
      </c>
      <c r="B61" s="62">
        <v>2007</v>
      </c>
      <c r="C61" s="62">
        <v>339.87</v>
      </c>
      <c r="D61" s="62">
        <v>239.06</v>
      </c>
      <c r="E61" s="62">
        <v>66.650000000000006</v>
      </c>
      <c r="F61" s="62">
        <v>1.39</v>
      </c>
      <c r="H61" s="62">
        <v>96</v>
      </c>
      <c r="J61" s="62">
        <v>311.24</v>
      </c>
      <c r="K61" s="62">
        <v>109.2</v>
      </c>
      <c r="L61" s="62">
        <v>2.08</v>
      </c>
      <c r="M61" s="62">
        <f t="shared" si="0"/>
        <v>76.808893458424365</v>
      </c>
    </row>
    <row r="62" spans="1:13">
      <c r="A62" s="62" t="s">
        <v>447</v>
      </c>
      <c r="B62" s="62">
        <v>2010</v>
      </c>
      <c r="C62" s="62">
        <v>877</v>
      </c>
      <c r="D62" s="62">
        <v>859.46</v>
      </c>
      <c r="E62" s="62">
        <v>175.4</v>
      </c>
      <c r="F62" s="62">
        <v>0.18</v>
      </c>
      <c r="H62" s="62" t="s">
        <v>750</v>
      </c>
      <c r="J62" s="62">
        <v>207.09</v>
      </c>
      <c r="K62" s="62">
        <v>423.49</v>
      </c>
      <c r="L62" s="62">
        <v>0.1</v>
      </c>
      <c r="M62" s="62">
        <f t="shared" si="0"/>
        <v>415.01762518711678</v>
      </c>
    </row>
    <row r="63" spans="1:13">
      <c r="A63" s="62" t="s">
        <v>30</v>
      </c>
      <c r="B63" s="62">
        <v>2007</v>
      </c>
      <c r="C63" s="62">
        <v>88.36</v>
      </c>
      <c r="D63" s="62">
        <v>65.3</v>
      </c>
      <c r="E63" s="62">
        <v>34.299999999999997</v>
      </c>
      <c r="F63" s="62">
        <v>0.37</v>
      </c>
      <c r="H63" s="62">
        <v>66</v>
      </c>
      <c r="J63" s="62">
        <v>137.9</v>
      </c>
      <c r="K63" s="62">
        <v>64.069999999999993</v>
      </c>
      <c r="L63" s="62">
        <v>1.07</v>
      </c>
      <c r="M63" s="62">
        <f t="shared" si="0"/>
        <v>47.353154459753441</v>
      </c>
    </row>
    <row r="64" spans="1:13">
      <c r="A64" s="62" t="s">
        <v>32</v>
      </c>
      <c r="B64" s="62">
        <v>2010</v>
      </c>
      <c r="C64" s="62">
        <v>1166</v>
      </c>
      <c r="D64" s="62">
        <v>1107.7</v>
      </c>
      <c r="E64" s="62">
        <v>384.78</v>
      </c>
      <c r="F64" s="62">
        <v>5.39</v>
      </c>
      <c r="H64" s="62">
        <v>76</v>
      </c>
      <c r="J64" s="62">
        <v>1152.81</v>
      </c>
      <c r="K64" s="62">
        <v>101.14</v>
      </c>
      <c r="L64" s="62">
        <v>1.4</v>
      </c>
      <c r="M64" s="62">
        <f t="shared" si="0"/>
        <v>96.086952750236392</v>
      </c>
    </row>
    <row r="65" spans="1:13">
      <c r="A65" s="62" t="s">
        <v>33</v>
      </c>
      <c r="B65" s="62">
        <v>2010</v>
      </c>
      <c r="C65" s="62">
        <v>279</v>
      </c>
      <c r="D65" s="62">
        <v>251.1</v>
      </c>
      <c r="E65" s="62">
        <v>170.19</v>
      </c>
      <c r="F65" s="62">
        <v>2.04</v>
      </c>
      <c r="H65" s="62">
        <v>37</v>
      </c>
      <c r="J65" s="62">
        <v>432.23</v>
      </c>
      <c r="K65" s="62">
        <v>64.55</v>
      </c>
      <c r="L65" s="62">
        <v>1.2</v>
      </c>
      <c r="M65" s="62">
        <f t="shared" si="0"/>
        <v>58.094070286652929</v>
      </c>
    </row>
    <row r="66" spans="1:13">
      <c r="A66" s="62" t="s">
        <v>34</v>
      </c>
      <c r="B66" s="62">
        <v>2007</v>
      </c>
      <c r="C66" s="62" t="s">
        <v>750</v>
      </c>
      <c r="D66" s="62">
        <v>298.89</v>
      </c>
      <c r="E66" s="62">
        <v>133.1</v>
      </c>
      <c r="F66" s="62">
        <v>0.77</v>
      </c>
      <c r="H66" s="62">
        <v>25</v>
      </c>
      <c r="J66" s="62">
        <v>260.33</v>
      </c>
      <c r="K66" s="62">
        <v>114.81</v>
      </c>
      <c r="L66" s="62">
        <v>0.57999999999999996</v>
      </c>
      <c r="M66" s="62">
        <f t="shared" si="0"/>
        <v>114.8119694234241</v>
      </c>
    </row>
    <row r="67" spans="1:13">
      <c r="A67" s="62" t="s">
        <v>35</v>
      </c>
      <c r="B67" s="62">
        <v>2007</v>
      </c>
      <c r="C67" s="62">
        <v>3096.9</v>
      </c>
      <c r="D67" s="62">
        <v>844.33</v>
      </c>
      <c r="E67" s="62">
        <v>591.45000000000005</v>
      </c>
      <c r="F67" s="62">
        <v>0</v>
      </c>
      <c r="H67" s="62">
        <v>103</v>
      </c>
      <c r="J67" s="62">
        <v>2119.25</v>
      </c>
      <c r="K67" s="62">
        <v>146.13</v>
      </c>
      <c r="L67" s="62">
        <v>0</v>
      </c>
      <c r="M67" s="62">
        <f t="shared" si="0"/>
        <v>39.840981479296921</v>
      </c>
    </row>
    <row r="68" spans="1:13">
      <c r="A68" s="62" t="s">
        <v>37</v>
      </c>
      <c r="B68" s="62">
        <v>2010</v>
      </c>
      <c r="C68" s="62">
        <v>11101</v>
      </c>
      <c r="D68" s="62">
        <v>9990.9</v>
      </c>
      <c r="E68" s="62">
        <v>7881.71</v>
      </c>
      <c r="F68" s="62">
        <v>3.15</v>
      </c>
      <c r="H68" s="62">
        <v>188</v>
      </c>
      <c r="J68" s="62">
        <v>4377.96</v>
      </c>
      <c r="K68" s="62">
        <v>253.57</v>
      </c>
      <c r="L68" s="62">
        <v>0.04</v>
      </c>
      <c r="M68" s="62">
        <f t="shared" si="0"/>
        <v>228.20902886275798</v>
      </c>
    </row>
    <row r="69" spans="1:13">
      <c r="A69" s="62" t="s">
        <v>41</v>
      </c>
      <c r="B69" s="62">
        <v>2010</v>
      </c>
      <c r="C69" s="62">
        <v>951</v>
      </c>
      <c r="D69" s="62">
        <v>646.67999999999995</v>
      </c>
      <c r="E69" s="62">
        <v>256.77</v>
      </c>
      <c r="F69" s="62">
        <v>4.13</v>
      </c>
      <c r="H69" s="62">
        <v>30</v>
      </c>
      <c r="J69" s="62">
        <v>1049.24</v>
      </c>
      <c r="K69" s="62">
        <v>90.64</v>
      </c>
      <c r="L69" s="62">
        <v>1.61</v>
      </c>
      <c r="M69" s="62">
        <f t="shared" si="0"/>
        <v>61.633182112767329</v>
      </c>
    </row>
    <row r="70" spans="1:13">
      <c r="A70" s="62" t="s">
        <v>42</v>
      </c>
      <c r="B70" s="62">
        <v>2007</v>
      </c>
      <c r="C70" s="62">
        <v>21.5</v>
      </c>
      <c r="D70" s="62">
        <v>17.59</v>
      </c>
      <c r="E70" s="62">
        <v>4.3600000000000003</v>
      </c>
      <c r="F70" s="62">
        <v>0.14000000000000001</v>
      </c>
      <c r="H70" s="62">
        <v>8</v>
      </c>
      <c r="J70" s="62">
        <v>28.77</v>
      </c>
      <c r="K70" s="62">
        <v>74.72</v>
      </c>
      <c r="L70" s="62">
        <v>3.22</v>
      </c>
      <c r="M70" s="62">
        <f t="shared" si="0"/>
        <v>61.140076468543626</v>
      </c>
    </row>
    <row r="71" spans="1:13">
      <c r="A71" s="62" t="s">
        <v>45</v>
      </c>
      <c r="B71" s="62">
        <v>2007</v>
      </c>
      <c r="C71" s="62">
        <v>1011.44</v>
      </c>
      <c r="D71" s="62">
        <v>152.84</v>
      </c>
      <c r="E71" s="62">
        <v>19.04</v>
      </c>
      <c r="F71" s="62">
        <v>0</v>
      </c>
      <c r="H71" s="62">
        <v>7</v>
      </c>
      <c r="J71" s="62">
        <v>51.39</v>
      </c>
      <c r="K71" s="62">
        <v>1968.33</v>
      </c>
      <c r="L71" s="62">
        <v>0</v>
      </c>
      <c r="M71" s="62">
        <f t="shared" si="0"/>
        <v>297.4119478497762</v>
      </c>
    </row>
    <row r="72" spans="1:13">
      <c r="A72" s="62" t="s">
        <v>48</v>
      </c>
      <c r="B72" s="62">
        <v>2007</v>
      </c>
      <c r="C72" s="62">
        <v>48.19</v>
      </c>
      <c r="D72" s="62">
        <v>9.89</v>
      </c>
      <c r="E72" s="62">
        <v>3.46</v>
      </c>
      <c r="F72" s="62">
        <v>0.01</v>
      </c>
      <c r="H72" s="62">
        <v>62</v>
      </c>
      <c r="J72" s="62">
        <v>7.55</v>
      </c>
      <c r="K72" s="62">
        <v>638.51</v>
      </c>
      <c r="L72" s="62">
        <v>0.28999999999999998</v>
      </c>
      <c r="M72" s="62">
        <f t="shared" si="0"/>
        <v>130.99337748344374</v>
      </c>
    </row>
    <row r="73" spans="1:13">
      <c r="A73" s="62" t="s">
        <v>49</v>
      </c>
      <c r="B73" s="62">
        <v>2010</v>
      </c>
      <c r="C73" s="62">
        <v>178</v>
      </c>
      <c r="D73" s="62">
        <v>178</v>
      </c>
      <c r="E73" s="62">
        <v>103.24</v>
      </c>
      <c r="F73" s="62">
        <v>0.52</v>
      </c>
      <c r="H73" s="62">
        <v>38</v>
      </c>
      <c r="J73" s="62">
        <v>1035.24</v>
      </c>
      <c r="K73" s="62">
        <v>17.190000000000001</v>
      </c>
      <c r="L73" s="62">
        <v>0.5</v>
      </c>
      <c r="M73" s="62">
        <f t="shared" si="0"/>
        <v>17.194080599667711</v>
      </c>
    </row>
    <row r="74" spans="1:13">
      <c r="A74" s="62" t="s">
        <v>51</v>
      </c>
      <c r="B74" s="62">
        <v>2007</v>
      </c>
      <c r="C74" s="62">
        <v>862.73</v>
      </c>
      <c r="D74" s="62">
        <v>655.03</v>
      </c>
      <c r="E74" s="62">
        <v>505.46</v>
      </c>
      <c r="F74" s="62">
        <v>0</v>
      </c>
      <c r="H74" s="62">
        <v>45</v>
      </c>
      <c r="J74" s="62">
        <v>784.44</v>
      </c>
      <c r="K74" s="62">
        <v>109.98</v>
      </c>
      <c r="L74" s="62">
        <v>0</v>
      </c>
      <c r="M74" s="62">
        <f t="shared" si="0"/>
        <v>83.50288103615317</v>
      </c>
    </row>
    <row r="75" spans="1:13">
      <c r="A75" s="62" t="s">
        <v>60</v>
      </c>
      <c r="B75" s="62">
        <v>2008</v>
      </c>
      <c r="C75" s="62">
        <v>272.13</v>
      </c>
      <c r="D75" s="62">
        <v>200.92</v>
      </c>
      <c r="E75" s="62" t="s">
        <v>750</v>
      </c>
      <c r="F75" s="62">
        <v>1.99</v>
      </c>
      <c r="H75" s="62">
        <v>63</v>
      </c>
      <c r="J75" s="62">
        <v>232.07</v>
      </c>
      <c r="K75" s="62">
        <v>117.26</v>
      </c>
      <c r="L75" s="62" t="s">
        <v>750</v>
      </c>
      <c r="M75" s="62">
        <f t="shared" si="0"/>
        <v>86.577325806868615</v>
      </c>
    </row>
    <row r="76" spans="1:13">
      <c r="A76" s="62" t="s">
        <v>61</v>
      </c>
      <c r="B76" s="62">
        <v>2007</v>
      </c>
      <c r="C76" s="62">
        <v>85.6</v>
      </c>
      <c r="D76" s="62">
        <v>39.6</v>
      </c>
      <c r="E76" s="62">
        <v>21.39</v>
      </c>
      <c r="F76" s="62">
        <v>0.32</v>
      </c>
      <c r="H76" s="62">
        <v>20</v>
      </c>
      <c r="J76" s="62">
        <v>170.62</v>
      </c>
      <c r="K76" s="62">
        <v>50.17</v>
      </c>
      <c r="L76" s="62">
        <v>1.51</v>
      </c>
      <c r="M76" s="62">
        <f t="shared" si="0"/>
        <v>23.209471339819483</v>
      </c>
    </row>
    <row r="77" spans="1:13">
      <c r="A77" s="62" t="s">
        <v>62</v>
      </c>
      <c r="B77" s="62">
        <v>2010</v>
      </c>
      <c r="C77" s="62">
        <v>692</v>
      </c>
      <c r="D77" s="62">
        <v>325.24</v>
      </c>
      <c r="E77" s="62">
        <v>221.44</v>
      </c>
      <c r="F77" s="62">
        <v>3.99</v>
      </c>
      <c r="H77" s="62">
        <v>9</v>
      </c>
      <c r="J77" s="62">
        <v>1299.7</v>
      </c>
      <c r="K77" s="62">
        <v>53.24</v>
      </c>
      <c r="L77" s="62">
        <v>1.8</v>
      </c>
      <c r="M77" s="62">
        <f t="shared" si="0"/>
        <v>25.024236362237438</v>
      </c>
    </row>
    <row r="78" spans="1:13">
      <c r="A78" s="62" t="s">
        <v>91</v>
      </c>
      <c r="B78" s="62">
        <v>2010</v>
      </c>
      <c r="C78" s="62">
        <v>456</v>
      </c>
      <c r="D78" s="62">
        <v>319.2</v>
      </c>
      <c r="E78" s="62">
        <v>86.64</v>
      </c>
      <c r="F78" s="62">
        <v>0.11</v>
      </c>
      <c r="H78" s="62">
        <v>88</v>
      </c>
      <c r="J78" s="62">
        <v>177.33</v>
      </c>
      <c r="K78" s="62">
        <v>257.14999999999998</v>
      </c>
      <c r="L78" s="62">
        <v>0.13</v>
      </c>
      <c r="M78" s="62">
        <f t="shared" si="0"/>
        <v>180.00338352224662</v>
      </c>
    </row>
    <row r="79" spans="1:13">
      <c r="A79" s="62" t="s">
        <v>201</v>
      </c>
      <c r="B79" s="62">
        <v>2007</v>
      </c>
      <c r="C79" s="62">
        <v>51.55</v>
      </c>
      <c r="D79" s="62">
        <v>26.5</v>
      </c>
      <c r="E79" s="62">
        <v>12.49</v>
      </c>
      <c r="F79" s="62">
        <v>-0.03</v>
      </c>
      <c r="H79" s="62">
        <v>29</v>
      </c>
      <c r="J79" s="62">
        <v>75.27</v>
      </c>
      <c r="K79" s="62">
        <v>68.489999999999995</v>
      </c>
      <c r="L79" s="62">
        <v>-0.27</v>
      </c>
      <c r="M79" s="62">
        <f t="shared" si="0"/>
        <v>35.206589610734689</v>
      </c>
    </row>
    <row r="80" spans="1:13">
      <c r="A80" s="62" t="s">
        <v>65</v>
      </c>
      <c r="B80" s="62">
        <v>2007</v>
      </c>
      <c r="C80" s="62">
        <v>28.71</v>
      </c>
      <c r="D80" s="62">
        <v>22.68</v>
      </c>
      <c r="E80" s="62">
        <v>12.97</v>
      </c>
      <c r="F80" s="62">
        <v>0</v>
      </c>
      <c r="H80" s="62">
        <v>23</v>
      </c>
      <c r="J80" s="62">
        <v>47.36</v>
      </c>
      <c r="K80" s="62">
        <v>60.63</v>
      </c>
      <c r="L80" s="62">
        <v>0</v>
      </c>
      <c r="M80" s="62">
        <f t="shared" si="0"/>
        <v>47.888513513513516</v>
      </c>
    </row>
    <row r="81" spans="1:13">
      <c r="A81" s="62" t="s">
        <v>66</v>
      </c>
      <c r="B81" s="62">
        <v>2007</v>
      </c>
      <c r="C81" s="62">
        <v>1847.8</v>
      </c>
      <c r="D81" s="62">
        <v>1198.8</v>
      </c>
      <c r="E81" s="62">
        <v>529.33000000000004</v>
      </c>
      <c r="F81" s="62">
        <v>9.56</v>
      </c>
      <c r="H81" s="62">
        <v>36</v>
      </c>
      <c r="J81" s="62">
        <v>1444.02</v>
      </c>
      <c r="K81" s="62">
        <v>127.96</v>
      </c>
      <c r="L81" s="62">
        <v>1.81</v>
      </c>
      <c r="M81" s="62">
        <f t="shared" si="0"/>
        <v>83.018240744588027</v>
      </c>
    </row>
    <row r="82" spans="1:13">
      <c r="A82" s="62" t="s">
        <v>68</v>
      </c>
      <c r="B82" s="62">
        <v>2007</v>
      </c>
      <c r="C82" s="62">
        <v>556.61</v>
      </c>
      <c r="D82" s="62">
        <v>381.3</v>
      </c>
      <c r="E82" s="62">
        <v>89.99</v>
      </c>
      <c r="F82" s="62">
        <v>2.68</v>
      </c>
      <c r="H82" s="62">
        <v>40</v>
      </c>
      <c r="J82" s="62">
        <v>462.51</v>
      </c>
      <c r="K82" s="62">
        <v>120.35</v>
      </c>
      <c r="L82" s="62">
        <v>2.98</v>
      </c>
      <c r="M82" s="62">
        <f t="shared" si="0"/>
        <v>82.441460725173513</v>
      </c>
    </row>
    <row r="83" spans="1:13">
      <c r="A83" s="62" t="s">
        <v>69</v>
      </c>
      <c r="B83" s="62">
        <v>2010</v>
      </c>
      <c r="C83" s="62">
        <v>1481</v>
      </c>
      <c r="D83" s="62">
        <v>1081.1300000000001</v>
      </c>
      <c r="E83" s="62">
        <v>355.44</v>
      </c>
      <c r="F83" s="62">
        <v>0</v>
      </c>
      <c r="H83" s="62">
        <v>44</v>
      </c>
      <c r="J83" s="62">
        <v>434.12</v>
      </c>
      <c r="K83" s="62">
        <v>341.15</v>
      </c>
      <c r="L83" s="62">
        <v>0</v>
      </c>
      <c r="M83" s="62">
        <f t="shared" si="0"/>
        <v>249.03943610061737</v>
      </c>
    </row>
    <row r="84" spans="1:13">
      <c r="A84" s="62" t="s">
        <v>72</v>
      </c>
      <c r="B84" s="62">
        <v>2010</v>
      </c>
      <c r="C84" s="62">
        <v>399</v>
      </c>
      <c r="D84" s="62">
        <v>235.41</v>
      </c>
      <c r="E84" s="62">
        <v>99.75</v>
      </c>
      <c r="F84" s="62">
        <v>5.4</v>
      </c>
      <c r="H84" s="62">
        <v>39</v>
      </c>
      <c r="J84" s="62">
        <v>649.12</v>
      </c>
      <c r="K84" s="62">
        <v>61.47</v>
      </c>
      <c r="L84" s="62">
        <v>5.41</v>
      </c>
      <c r="M84" s="62">
        <f t="shared" si="0"/>
        <v>36.266021690904608</v>
      </c>
    </row>
    <row r="85" spans="1:13">
      <c r="A85" s="62" t="s">
        <v>213</v>
      </c>
      <c r="B85" s="62">
        <v>2007</v>
      </c>
      <c r="C85" s="62">
        <v>6337.57</v>
      </c>
      <c r="D85" s="62">
        <v>1940.04</v>
      </c>
      <c r="E85" s="62">
        <v>833.3</v>
      </c>
      <c r="F85" s="62">
        <v>0</v>
      </c>
      <c r="H85" s="62">
        <v>44</v>
      </c>
      <c r="J85" s="62">
        <v>2812.05</v>
      </c>
      <c r="K85" s="62">
        <v>225.37</v>
      </c>
      <c r="L85" s="62">
        <v>0</v>
      </c>
      <c r="M85" s="62">
        <f t="shared" si="0"/>
        <v>68.990238438150101</v>
      </c>
    </row>
    <row r="86" spans="1:13">
      <c r="A86" s="65" t="s">
        <v>452</v>
      </c>
      <c r="B86" s="65">
        <v>2010</v>
      </c>
      <c r="C86" s="65">
        <v>7888</v>
      </c>
      <c r="D86" s="65">
        <v>7888</v>
      </c>
      <c r="E86" s="65">
        <v>6231.52</v>
      </c>
      <c r="F86" s="65">
        <v>-7.48</v>
      </c>
      <c r="G86" s="65"/>
      <c r="H86" s="65">
        <v>62</v>
      </c>
      <c r="I86" s="65"/>
      <c r="J86" s="65">
        <v>14028.68</v>
      </c>
      <c r="K86" s="65">
        <v>56.23</v>
      </c>
      <c r="L86" s="65">
        <v>-0.12</v>
      </c>
      <c r="M86" s="62">
        <f t="shared" si="0"/>
        <v>56.227670743077752</v>
      </c>
    </row>
    <row r="87" spans="1:13">
      <c r="A87" s="66" t="s">
        <v>759</v>
      </c>
    </row>
  </sheetData>
  <mergeCells count="2">
    <mergeCell ref="C44:F45"/>
    <mergeCell ref="H44:L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39"/>
  <sheetViews>
    <sheetView zoomScale="80" zoomScaleNormal="80" workbookViewId="0">
      <selection activeCell="S37" sqref="S37"/>
    </sheetView>
  </sheetViews>
  <sheetFormatPr defaultRowHeight="14.5"/>
  <cols>
    <col min="1" max="1" width="14.54296875" customWidth="1"/>
    <col min="2" max="2" width="13.81640625" customWidth="1"/>
    <col min="8" max="8" width="13.81640625" customWidth="1"/>
    <col min="9" max="9" width="11" customWidth="1"/>
  </cols>
  <sheetData>
    <row r="1" spans="1:10">
      <c r="B1" s="65" t="s">
        <v>702</v>
      </c>
      <c r="C1" s="65"/>
      <c r="D1" s="65" t="s">
        <v>757</v>
      </c>
      <c r="E1" s="65" t="s">
        <v>697</v>
      </c>
      <c r="F1" s="65" t="s">
        <v>698</v>
      </c>
      <c r="H1" s="80" t="s">
        <v>760</v>
      </c>
      <c r="I1" s="80" t="s">
        <v>761</v>
      </c>
      <c r="J1" s="80" t="s">
        <v>762</v>
      </c>
    </row>
    <row r="2" spans="1:10">
      <c r="A2" s="62" t="s">
        <v>11</v>
      </c>
      <c r="B2" s="62">
        <v>65</v>
      </c>
      <c r="C2" s="62"/>
      <c r="D2" s="62">
        <v>1378.19</v>
      </c>
      <c r="E2" s="62">
        <v>718.41</v>
      </c>
      <c r="F2" s="62">
        <v>12.73</v>
      </c>
      <c r="H2" s="76">
        <v>51.203389953489719</v>
      </c>
      <c r="I2" s="76">
        <v>0.92367525522605731</v>
      </c>
      <c r="J2" s="76">
        <v>115.27971469826366</v>
      </c>
    </row>
    <row r="3" spans="1:10">
      <c r="A3" s="62" t="s">
        <v>66</v>
      </c>
      <c r="B3" s="62">
        <v>36</v>
      </c>
      <c r="C3" s="62"/>
      <c r="D3" s="62">
        <v>1444.02</v>
      </c>
      <c r="E3" s="62">
        <v>1198.8</v>
      </c>
      <c r="F3" s="62">
        <v>9.56</v>
      </c>
      <c r="H3" s="76">
        <v>82.356200052630854</v>
      </c>
      <c r="I3" s="76">
        <v>0.66204069195717519</v>
      </c>
      <c r="J3" s="76">
        <v>117.69415936067368</v>
      </c>
    </row>
    <row r="4" spans="1:10">
      <c r="A4" s="62" t="s">
        <v>72</v>
      </c>
      <c r="B4" s="62">
        <v>39</v>
      </c>
      <c r="C4" s="62"/>
      <c r="D4" s="62">
        <v>649.12</v>
      </c>
      <c r="E4" s="62">
        <v>235.41</v>
      </c>
      <c r="F4" s="62">
        <v>5.4</v>
      </c>
      <c r="H4" s="76">
        <v>35.434126201626817</v>
      </c>
      <c r="I4" s="76">
        <v>0.83189548927779156</v>
      </c>
      <c r="J4" s="76">
        <v>73.602230712349012</v>
      </c>
    </row>
    <row r="5" spans="1:10">
      <c r="A5" s="62" t="s">
        <v>32</v>
      </c>
      <c r="B5" s="62">
        <v>76</v>
      </c>
      <c r="C5" s="62"/>
      <c r="D5" s="62">
        <v>1152.81</v>
      </c>
      <c r="E5" s="62">
        <v>1107.7</v>
      </c>
      <c r="F5" s="62">
        <v>5.39</v>
      </c>
      <c r="H5" s="76">
        <v>95.619399554132954</v>
      </c>
      <c r="I5" s="76">
        <v>0.46755319610343427</v>
      </c>
      <c r="J5" s="76">
        <v>171.1518463580295</v>
      </c>
    </row>
    <row r="6" spans="1:10">
      <c r="A6" s="62" t="s">
        <v>41</v>
      </c>
      <c r="B6" s="62">
        <v>30</v>
      </c>
      <c r="C6" s="62"/>
      <c r="D6" s="62">
        <v>1049.24</v>
      </c>
      <c r="E6" s="62">
        <v>646.67999999999995</v>
      </c>
      <c r="F6" s="62">
        <v>4.13</v>
      </c>
      <c r="H6" s="76">
        <v>61.23956387480461</v>
      </c>
      <c r="I6" s="76">
        <v>0.39361823796271583</v>
      </c>
      <c r="J6" s="76">
        <v>90.845945636841904</v>
      </c>
    </row>
    <row r="7" spans="1:10">
      <c r="A7" s="62" t="s">
        <v>62</v>
      </c>
      <c r="B7" s="62">
        <v>9</v>
      </c>
      <c r="C7" s="62"/>
      <c r="D7" s="62">
        <v>1299.7</v>
      </c>
      <c r="E7" s="62">
        <v>325.24</v>
      </c>
      <c r="F7" s="62">
        <v>3.99</v>
      </c>
      <c r="H7" s="76">
        <v>24.717242440563204</v>
      </c>
      <c r="I7" s="76">
        <v>0.30699392167423251</v>
      </c>
      <c r="J7" s="76">
        <v>33.41024851888897</v>
      </c>
    </row>
    <row r="8" spans="1:10">
      <c r="A8" s="62" t="s">
        <v>37</v>
      </c>
      <c r="B8" s="62">
        <v>188</v>
      </c>
      <c r="C8" s="62"/>
      <c r="D8" s="62">
        <v>4377.96</v>
      </c>
      <c r="E8" s="62">
        <v>9990.9</v>
      </c>
      <c r="F8" s="62">
        <v>3.15</v>
      </c>
      <c r="H8" s="76">
        <v>228.13707754296522</v>
      </c>
      <c r="I8" s="76">
        <v>7.1951319792780188E-2</v>
      </c>
      <c r="J8" s="76">
        <v>416.06512622317246</v>
      </c>
    </row>
    <row r="9" spans="1:10">
      <c r="A9" s="62" t="s">
        <v>68</v>
      </c>
      <c r="B9" s="62">
        <v>40</v>
      </c>
      <c r="C9" s="62"/>
      <c r="D9" s="62">
        <v>462.51</v>
      </c>
      <c r="E9" s="62">
        <v>381.3</v>
      </c>
      <c r="F9" s="62">
        <v>2.68</v>
      </c>
      <c r="H9" s="76">
        <v>81.862013794296345</v>
      </c>
      <c r="I9" s="76">
        <v>0.57944693087717025</v>
      </c>
      <c r="J9" s="76">
        <v>121.28256686341918</v>
      </c>
    </row>
    <row r="10" spans="1:10">
      <c r="A10" s="62" t="s">
        <v>25</v>
      </c>
      <c r="B10" s="62">
        <v>64</v>
      </c>
      <c r="C10" s="62"/>
      <c r="D10" s="62">
        <v>2587.17</v>
      </c>
      <c r="E10" s="62">
        <v>2595.31</v>
      </c>
      <c r="F10" s="62">
        <v>2.39</v>
      </c>
      <c r="H10" s="76">
        <v>100.22225056722209</v>
      </c>
      <c r="I10" s="76">
        <v>9.2378931419272795E-2</v>
      </c>
      <c r="J10" s="76">
        <v>164.12987163580283</v>
      </c>
    </row>
    <row r="11" spans="1:10">
      <c r="A11" s="62" t="s">
        <v>33</v>
      </c>
      <c r="B11" s="62">
        <v>37</v>
      </c>
      <c r="C11" s="62"/>
      <c r="D11" s="62">
        <v>432.23</v>
      </c>
      <c r="E11" s="62">
        <v>251.1</v>
      </c>
      <c r="F11" s="62">
        <v>2.04</v>
      </c>
      <c r="H11" s="76">
        <v>57.622099345255997</v>
      </c>
      <c r="I11" s="76">
        <v>0.4719709413969414</v>
      </c>
      <c r="J11" s="76">
        <v>94.150128403859057</v>
      </c>
    </row>
    <row r="12" spans="1:10">
      <c r="A12" s="62" t="s">
        <v>13</v>
      </c>
      <c r="B12" s="62">
        <v>67</v>
      </c>
      <c r="C12" s="62"/>
      <c r="D12" s="62">
        <v>1424.07</v>
      </c>
      <c r="E12" s="62">
        <v>1153.92</v>
      </c>
      <c r="F12" s="62">
        <v>2.02</v>
      </c>
      <c r="H12" s="76">
        <v>80.887877702641035</v>
      </c>
      <c r="I12" s="76">
        <v>0.14184695977023601</v>
      </c>
      <c r="J12" s="76">
        <v>147.7460307428708</v>
      </c>
    </row>
    <row r="13" spans="1:10">
      <c r="A13" s="62" t="s">
        <v>60</v>
      </c>
      <c r="B13" s="62">
        <v>63</v>
      </c>
      <c r="C13" s="62"/>
      <c r="D13" s="62">
        <v>232.07</v>
      </c>
      <c r="E13" s="62">
        <v>200.92</v>
      </c>
      <c r="F13" s="62">
        <v>1.99</v>
      </c>
      <c r="H13" s="76">
        <v>85.719825914594722</v>
      </c>
      <c r="I13" s="76">
        <v>0.85749989227388279</v>
      </c>
      <c r="J13" s="76">
        <v>147.86232602232081</v>
      </c>
    </row>
    <row r="14" spans="1:10">
      <c r="A14" s="62" t="s">
        <v>27</v>
      </c>
      <c r="B14" s="62">
        <v>96</v>
      </c>
      <c r="C14" s="62"/>
      <c r="D14" s="62">
        <v>311.24</v>
      </c>
      <c r="E14" s="62">
        <v>239.06</v>
      </c>
      <c r="F14" s="62">
        <v>1.39</v>
      </c>
      <c r="H14" s="76">
        <v>76.362292764426158</v>
      </c>
      <c r="I14" s="76">
        <v>0.44660069399820068</v>
      </c>
      <c r="J14" s="76">
        <v>171.91569207042798</v>
      </c>
    </row>
    <row r="15" spans="1:10">
      <c r="A15" s="62" t="s">
        <v>9</v>
      </c>
      <c r="B15" s="62">
        <v>83</v>
      </c>
      <c r="C15" s="62"/>
      <c r="D15" s="62">
        <v>459.25</v>
      </c>
      <c r="E15" s="62">
        <v>343.98</v>
      </c>
      <c r="F15" s="62">
        <v>1.1200000000000001</v>
      </c>
      <c r="H15" s="76">
        <v>74.656505171475231</v>
      </c>
      <c r="I15" s="76">
        <v>0.24387588459444751</v>
      </c>
      <c r="J15" s="76">
        <v>157.41262928688079</v>
      </c>
    </row>
    <row r="16" spans="1:10">
      <c r="A16" s="62" t="s">
        <v>24</v>
      </c>
      <c r="B16" s="62">
        <v>35</v>
      </c>
      <c r="C16" s="62"/>
      <c r="D16" s="62">
        <v>246.48</v>
      </c>
      <c r="E16" s="62">
        <v>138.31</v>
      </c>
      <c r="F16" s="62">
        <v>0.81</v>
      </c>
      <c r="H16" s="76">
        <v>55.785459266471925</v>
      </c>
      <c r="I16" s="76">
        <v>0.32862706913339829</v>
      </c>
      <c r="J16" s="76">
        <v>90.456832197338514</v>
      </c>
    </row>
    <row r="17" spans="1:10">
      <c r="A17" s="62" t="s">
        <v>34</v>
      </c>
      <c r="B17" s="62">
        <v>25</v>
      </c>
      <c r="C17" s="62"/>
      <c r="D17" s="62">
        <v>260.33</v>
      </c>
      <c r="E17" s="62">
        <v>298.89</v>
      </c>
      <c r="F17" s="62">
        <v>0.77</v>
      </c>
      <c r="H17" s="76">
        <v>114.51619098836093</v>
      </c>
      <c r="I17" s="76">
        <v>0.29577843506318907</v>
      </c>
      <c r="J17" s="76">
        <v>139.22041255329773</v>
      </c>
    </row>
    <row r="18" spans="1:10">
      <c r="A18" s="62" t="s">
        <v>19</v>
      </c>
      <c r="B18" s="62">
        <v>34</v>
      </c>
      <c r="C18" s="62"/>
      <c r="D18" s="62">
        <v>311.42</v>
      </c>
      <c r="E18" s="62">
        <v>286.63</v>
      </c>
      <c r="F18" s="62">
        <v>0.72</v>
      </c>
      <c r="H18" s="76">
        <v>91.808490141930491</v>
      </c>
      <c r="I18" s="76">
        <v>0.23119902382634383</v>
      </c>
      <c r="J18" s="76">
        <v>125.57729111810414</v>
      </c>
    </row>
    <row r="19" spans="1:10">
      <c r="A19" s="62" t="s">
        <v>49</v>
      </c>
      <c r="B19" s="62">
        <v>38</v>
      </c>
      <c r="C19" s="62"/>
      <c r="D19" s="62">
        <v>1035.24</v>
      </c>
      <c r="E19" s="62">
        <v>178</v>
      </c>
      <c r="F19" s="62">
        <v>0.52</v>
      </c>
      <c r="H19" s="76">
        <v>17.143850701286659</v>
      </c>
      <c r="I19" s="76">
        <v>5.0229898381051741E-2</v>
      </c>
      <c r="J19" s="76">
        <v>55.093620802905605</v>
      </c>
    </row>
    <row r="20" spans="1:10">
      <c r="A20" s="62" t="s">
        <v>18</v>
      </c>
      <c r="B20" s="62">
        <v>29</v>
      </c>
      <c r="C20" s="62"/>
      <c r="D20" s="62">
        <v>174.21</v>
      </c>
      <c r="E20" s="62">
        <v>111.4</v>
      </c>
      <c r="F20" s="62">
        <v>0.45</v>
      </c>
      <c r="H20" s="76">
        <v>63.687503587624128</v>
      </c>
      <c r="I20" s="76">
        <v>0.25830893748923711</v>
      </c>
      <c r="J20" s="76">
        <v>92.429194650134889</v>
      </c>
    </row>
    <row r="21" spans="1:10">
      <c r="A21" s="62" t="s">
        <v>12</v>
      </c>
      <c r="B21" s="62">
        <v>20</v>
      </c>
      <c r="C21" s="62"/>
      <c r="D21" s="62">
        <v>42.12</v>
      </c>
      <c r="E21" s="62">
        <v>24.19</v>
      </c>
      <c r="F21" s="62">
        <v>0.39</v>
      </c>
      <c r="H21" s="76">
        <v>56.505223171889845</v>
      </c>
      <c r="I21" s="76">
        <v>0.92592592592592604</v>
      </c>
      <c r="J21" s="76">
        <v>75.579297245963915</v>
      </c>
    </row>
    <row r="22" spans="1:10">
      <c r="A22" s="62" t="s">
        <v>30</v>
      </c>
      <c r="B22" s="62">
        <v>66</v>
      </c>
      <c r="C22" s="62"/>
      <c r="D22" s="62">
        <v>137.9</v>
      </c>
      <c r="E22" s="62">
        <v>65.3</v>
      </c>
      <c r="F22" s="62">
        <v>0.37</v>
      </c>
      <c r="H22" s="76">
        <v>47.084844089920225</v>
      </c>
      <c r="I22" s="76">
        <v>0.26831036983321244</v>
      </c>
      <c r="J22" s="76">
        <v>112.81653372008701</v>
      </c>
    </row>
    <row r="23" spans="1:10">
      <c r="A23" s="62" t="s">
        <v>61</v>
      </c>
      <c r="B23" s="62">
        <v>20</v>
      </c>
      <c r="C23" s="62"/>
      <c r="D23" s="62">
        <v>170.62</v>
      </c>
      <c r="E23" s="62">
        <v>39.6</v>
      </c>
      <c r="F23" s="62">
        <v>0.32</v>
      </c>
      <c r="H23" s="76">
        <v>23.021920056265383</v>
      </c>
      <c r="I23" s="76">
        <v>0.18755128355409681</v>
      </c>
      <c r="J23" s="76">
        <v>42.834368772711287</v>
      </c>
    </row>
    <row r="24" spans="1:10">
      <c r="A24" s="62" t="s">
        <v>23</v>
      </c>
      <c r="B24" s="62">
        <v>4</v>
      </c>
      <c r="C24" s="62"/>
      <c r="D24" s="62">
        <v>21.69</v>
      </c>
      <c r="E24" s="62">
        <v>9.57</v>
      </c>
      <c r="F24" s="62">
        <v>0.17</v>
      </c>
      <c r="H24" s="76">
        <v>43.337943752881507</v>
      </c>
      <c r="I24" s="76">
        <v>0.78377132319041032</v>
      </c>
      <c r="J24" s="76">
        <v>46.5541724296911</v>
      </c>
    </row>
    <row r="25" spans="1:10">
      <c r="A25" s="62" t="s">
        <v>42</v>
      </c>
      <c r="B25" s="62">
        <v>8</v>
      </c>
      <c r="C25" s="62"/>
      <c r="D25" s="62">
        <v>28.77</v>
      </c>
      <c r="E25" s="62">
        <v>17.59</v>
      </c>
      <c r="F25" s="62">
        <v>0.14000000000000001</v>
      </c>
      <c r="H25" s="76">
        <v>60.653458463677445</v>
      </c>
      <c r="I25" s="76">
        <v>0.48661800486618007</v>
      </c>
      <c r="J25" s="76">
        <v>68.166840458811279</v>
      </c>
    </row>
    <row r="26" spans="1:10">
      <c r="A26" s="62" t="s">
        <v>91</v>
      </c>
      <c r="B26" s="62">
        <v>88</v>
      </c>
      <c r="C26" s="62"/>
      <c r="D26" s="62">
        <v>177.33</v>
      </c>
      <c r="E26" s="62">
        <v>319.2</v>
      </c>
      <c r="F26" s="62">
        <v>0.11</v>
      </c>
      <c r="H26" s="76">
        <v>179.94135228105787</v>
      </c>
      <c r="I26" s="76">
        <v>6.2031241188744153E-2</v>
      </c>
      <c r="J26" s="76">
        <v>267.87932103986918</v>
      </c>
    </row>
    <row r="27" spans="1:10">
      <c r="A27" s="62" t="s">
        <v>17</v>
      </c>
      <c r="B27" s="62">
        <v>58</v>
      </c>
      <c r="C27" s="62"/>
      <c r="D27" s="62">
        <v>21.84</v>
      </c>
      <c r="E27" s="62">
        <v>86.9</v>
      </c>
      <c r="F27" s="62">
        <v>0.01</v>
      </c>
      <c r="H27" s="76">
        <v>397.84798534798534</v>
      </c>
      <c r="I27" s="76">
        <v>4.5787545787545784E-2</v>
      </c>
      <c r="J27" s="76">
        <v>455.80219780219778</v>
      </c>
    </row>
    <row r="28" spans="1:10">
      <c r="A28" s="62" t="s">
        <v>48</v>
      </c>
      <c r="B28" s="62">
        <v>62</v>
      </c>
      <c r="C28" s="62"/>
      <c r="D28" s="62">
        <v>7.55</v>
      </c>
      <c r="E28" s="62">
        <v>9.89</v>
      </c>
      <c r="F28" s="62">
        <v>0.01</v>
      </c>
      <c r="H28" s="76">
        <v>130.86092715231788</v>
      </c>
      <c r="I28" s="76">
        <v>0.13245033112582782</v>
      </c>
      <c r="J28" s="76">
        <v>192.72847682119206</v>
      </c>
    </row>
    <row r="29" spans="1:10">
      <c r="A29" s="62" t="s">
        <v>45</v>
      </c>
      <c r="B29" s="62">
        <v>7</v>
      </c>
      <c r="C29" s="62"/>
      <c r="D29" s="62">
        <v>51.39</v>
      </c>
      <c r="E29" s="62">
        <v>152.84</v>
      </c>
      <c r="F29" s="62">
        <v>0</v>
      </c>
      <c r="H29" s="76">
        <v>297.4119478497762</v>
      </c>
      <c r="I29" s="76">
        <v>0</v>
      </c>
      <c r="J29" s="76">
        <v>304.4119478497762</v>
      </c>
    </row>
    <row r="30" spans="1:10">
      <c r="A30" s="62" t="s">
        <v>82</v>
      </c>
      <c r="B30" s="62">
        <v>9</v>
      </c>
      <c r="C30" s="62"/>
      <c r="D30" s="62">
        <v>953.66</v>
      </c>
      <c r="E30" s="62">
        <v>1269.2</v>
      </c>
      <c r="F30" s="62">
        <v>0</v>
      </c>
      <c r="H30" s="76">
        <v>133.08726380471029</v>
      </c>
      <c r="I30" s="76">
        <v>0</v>
      </c>
      <c r="J30" s="76">
        <v>142.08726380471029</v>
      </c>
    </row>
    <row r="31" spans="1:10">
      <c r="A31" s="62" t="s">
        <v>65</v>
      </c>
      <c r="B31" s="62">
        <v>23</v>
      </c>
      <c r="C31" s="62"/>
      <c r="D31" s="62">
        <v>47.36</v>
      </c>
      <c r="E31" s="62">
        <v>22.68</v>
      </c>
      <c r="F31" s="62">
        <v>0</v>
      </c>
      <c r="H31" s="76">
        <v>47.888513513513516</v>
      </c>
      <c r="I31" s="76">
        <v>0</v>
      </c>
      <c r="J31" s="76">
        <v>70.888513513513516</v>
      </c>
    </row>
    <row r="32" spans="1:10">
      <c r="A32" s="62" t="s">
        <v>69</v>
      </c>
      <c r="B32" s="62">
        <v>44</v>
      </c>
      <c r="C32" s="62"/>
      <c r="D32" s="62">
        <v>434.12</v>
      </c>
      <c r="E32" s="62">
        <v>1081.1300000000001</v>
      </c>
      <c r="F32" s="62">
        <v>0</v>
      </c>
      <c r="H32" s="76">
        <v>249.03943610061737</v>
      </c>
      <c r="I32" s="76">
        <v>0</v>
      </c>
      <c r="J32" s="76">
        <v>293.03943610061737</v>
      </c>
    </row>
    <row r="33" spans="1:10">
      <c r="A33" s="62" t="s">
        <v>213</v>
      </c>
      <c r="B33" s="62">
        <v>44</v>
      </c>
      <c r="C33" s="62"/>
      <c r="D33" s="62">
        <v>2812.05</v>
      </c>
      <c r="E33" s="62">
        <v>1940.04</v>
      </c>
      <c r="F33" s="62">
        <v>0</v>
      </c>
      <c r="H33" s="76">
        <v>68.990238438150101</v>
      </c>
      <c r="I33" s="76">
        <v>0</v>
      </c>
      <c r="J33" s="76">
        <v>112.9902384381501</v>
      </c>
    </row>
    <row r="34" spans="1:10">
      <c r="A34" s="62" t="s">
        <v>51</v>
      </c>
      <c r="B34" s="62">
        <v>45</v>
      </c>
      <c r="C34" s="62"/>
      <c r="D34" s="62">
        <v>784.44</v>
      </c>
      <c r="E34" s="62">
        <v>655.03</v>
      </c>
      <c r="F34" s="62">
        <v>0</v>
      </c>
      <c r="H34" s="76">
        <v>83.50288103615317</v>
      </c>
      <c r="I34" s="76">
        <v>0</v>
      </c>
      <c r="J34" s="76">
        <v>128.50288103615316</v>
      </c>
    </row>
    <row r="35" spans="1:10">
      <c r="A35" s="62" t="s">
        <v>4</v>
      </c>
      <c r="B35" s="62">
        <v>59</v>
      </c>
      <c r="C35" s="62"/>
      <c r="D35" s="62">
        <v>372.83</v>
      </c>
      <c r="E35" s="62">
        <v>310.77</v>
      </c>
      <c r="F35" s="62">
        <v>0</v>
      </c>
      <c r="H35" s="76">
        <v>83.354343802805573</v>
      </c>
      <c r="I35" s="76">
        <v>0</v>
      </c>
      <c r="J35" s="76">
        <v>142.35434380280557</v>
      </c>
    </row>
    <row r="36" spans="1:10">
      <c r="A36" s="62" t="s">
        <v>26</v>
      </c>
      <c r="B36" s="62">
        <v>65</v>
      </c>
      <c r="C36" s="62"/>
      <c r="D36" s="62">
        <v>3328.59</v>
      </c>
      <c r="E36" s="62">
        <v>3477.33</v>
      </c>
      <c r="F36" s="62">
        <v>0</v>
      </c>
      <c r="H36" s="76">
        <v>104.46855875911422</v>
      </c>
      <c r="I36" s="76">
        <v>0</v>
      </c>
      <c r="J36" s="76">
        <v>169.46855875911422</v>
      </c>
    </row>
    <row r="37" spans="1:10">
      <c r="A37" s="62" t="s">
        <v>35</v>
      </c>
      <c r="B37" s="62">
        <v>103</v>
      </c>
      <c r="C37" s="62"/>
      <c r="D37" s="62">
        <v>2119.25</v>
      </c>
      <c r="E37" s="62">
        <v>844.33</v>
      </c>
      <c r="F37" s="62">
        <v>0</v>
      </c>
      <c r="H37" s="76">
        <v>39.840981479296921</v>
      </c>
      <c r="I37" s="76">
        <v>0</v>
      </c>
      <c r="J37" s="76">
        <v>142.84098147929691</v>
      </c>
    </row>
    <row r="38" spans="1:10">
      <c r="A38" s="62" t="s">
        <v>201</v>
      </c>
      <c r="B38" s="62">
        <v>29</v>
      </c>
      <c r="C38" s="62"/>
      <c r="D38" s="62">
        <v>75.27</v>
      </c>
      <c r="E38" s="62">
        <v>26.5</v>
      </c>
      <c r="F38" s="62">
        <v>-0.03</v>
      </c>
      <c r="H38" s="76">
        <v>35.246446127275142</v>
      </c>
      <c r="I38" s="76">
        <v>-3.9856516540454363E-2</v>
      </c>
      <c r="J38" s="76">
        <v>64.286302643815588</v>
      </c>
    </row>
    <row r="39" spans="1:10">
      <c r="A39" s="65" t="s">
        <v>452</v>
      </c>
      <c r="B39" s="65">
        <v>62</v>
      </c>
      <c r="C39" s="65"/>
      <c r="D39" s="65">
        <v>14028.68</v>
      </c>
      <c r="E39" s="65">
        <v>7888</v>
      </c>
      <c r="F39" s="65">
        <v>-7.48</v>
      </c>
      <c r="H39" s="76">
        <v>56.28099008602377</v>
      </c>
      <c r="I39" s="76">
        <v>-5.3319342946022003E-2</v>
      </c>
      <c r="J39" s="76">
        <v>118.33430942896979</v>
      </c>
    </row>
  </sheetData>
  <autoFilter ref="A1:J1">
    <sortState ref="A2:J39">
      <sortCondition descending="1" ref="F1"/>
    </sortState>
  </autoFilter>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M22"/>
  <sheetViews>
    <sheetView workbookViewId="0">
      <selection activeCell="B2" sqref="B2"/>
    </sheetView>
  </sheetViews>
  <sheetFormatPr defaultRowHeight="14.5"/>
  <cols>
    <col min="3" max="4" width="9.1796875" style="76"/>
    <col min="7" max="8" width="9.1796875" style="76"/>
  </cols>
  <sheetData>
    <row r="1" spans="1:13" ht="87">
      <c r="A1" s="92" t="s">
        <v>978</v>
      </c>
      <c r="B1" s="94" t="s">
        <v>979</v>
      </c>
      <c r="C1" s="94" t="s">
        <v>1475</v>
      </c>
      <c r="D1" s="94" t="s">
        <v>1473</v>
      </c>
      <c r="E1" s="94" t="s">
        <v>980</v>
      </c>
      <c r="F1" s="94" t="s">
        <v>1398</v>
      </c>
      <c r="G1" s="94" t="s">
        <v>1476</v>
      </c>
      <c r="H1" s="94" t="s">
        <v>1474</v>
      </c>
      <c r="I1" s="94" t="s">
        <v>1399</v>
      </c>
      <c r="M1" s="76" t="s">
        <v>1400</v>
      </c>
    </row>
    <row r="2" spans="1:13">
      <c r="A2" s="91" t="s">
        <v>801</v>
      </c>
      <c r="B2" s="93">
        <v>43</v>
      </c>
      <c r="C2" s="93">
        <f>B2-D2</f>
        <v>37</v>
      </c>
      <c r="D2" s="93">
        <v>6</v>
      </c>
      <c r="E2" s="91">
        <v>51</v>
      </c>
      <c r="F2" s="91">
        <f>B2/E2</f>
        <v>0.84313725490196079</v>
      </c>
      <c r="G2" s="91">
        <f>C2/E2</f>
        <v>0.72549019607843135</v>
      </c>
      <c r="H2" s="91">
        <f>D2/E2</f>
        <v>0.11764705882352941</v>
      </c>
      <c r="I2">
        <f>1-F2</f>
        <v>0.15686274509803921</v>
      </c>
    </row>
    <row r="3" spans="1:13">
      <c r="A3" s="91" t="s">
        <v>790</v>
      </c>
      <c r="B3" s="93">
        <v>31</v>
      </c>
      <c r="C3" s="93">
        <f>B3-D3</f>
        <v>25</v>
      </c>
      <c r="D3" s="93">
        <v>6</v>
      </c>
      <c r="E3" s="278">
        <v>51</v>
      </c>
      <c r="F3" s="278">
        <f>B3/E3</f>
        <v>0.60784313725490191</v>
      </c>
      <c r="G3" s="278">
        <f>C3/E3</f>
        <v>0.49019607843137253</v>
      </c>
      <c r="H3" s="278">
        <f>D3/E3</f>
        <v>0.11764705882352941</v>
      </c>
      <c r="I3" s="175">
        <f>1-F3</f>
        <v>0.39215686274509809</v>
      </c>
    </row>
    <row r="4" spans="1:13">
      <c r="A4" s="91" t="s">
        <v>795</v>
      </c>
      <c r="B4" s="93">
        <v>27</v>
      </c>
      <c r="C4" s="93">
        <f>B4-D4</f>
        <v>17</v>
      </c>
      <c r="D4" s="93">
        <v>10</v>
      </c>
      <c r="E4" s="278">
        <v>54</v>
      </c>
      <c r="F4" s="278">
        <f>B4/E4</f>
        <v>0.5</v>
      </c>
      <c r="G4" s="278">
        <f>C4/E4</f>
        <v>0.31481481481481483</v>
      </c>
      <c r="H4" s="278">
        <f>D4/E4</f>
        <v>0.18518518518518517</v>
      </c>
      <c r="I4" s="175">
        <f>1-F4</f>
        <v>0.5</v>
      </c>
    </row>
    <row r="5" spans="1:13">
      <c r="A5" s="91" t="s">
        <v>787</v>
      </c>
      <c r="B5" s="93">
        <v>11</v>
      </c>
      <c r="C5" s="93">
        <f>B5-D5</f>
        <v>5</v>
      </c>
      <c r="D5" s="93">
        <v>6</v>
      </c>
      <c r="E5" s="278">
        <v>34</v>
      </c>
      <c r="F5" s="278">
        <f>B5/E5</f>
        <v>0.3235294117647059</v>
      </c>
      <c r="G5" s="278">
        <f>C5/E5</f>
        <v>0.14705882352941177</v>
      </c>
      <c r="H5" s="278">
        <f>D5/E5</f>
        <v>0.17647058823529413</v>
      </c>
      <c r="I5" s="175">
        <f>1-F5</f>
        <v>0.67647058823529416</v>
      </c>
    </row>
    <row r="6" spans="1:13">
      <c r="A6" s="92"/>
      <c r="B6" s="93"/>
      <c r="C6" s="93"/>
      <c r="D6" s="93">
        <f>SUM(D2:D5)</f>
        <v>28</v>
      </c>
      <c r="E6" s="278"/>
      <c r="F6" s="278"/>
      <c r="G6" s="278"/>
      <c r="H6" s="278"/>
      <c r="I6" s="175"/>
    </row>
    <row r="7" spans="1:13">
      <c r="A7" s="92"/>
      <c r="B7" s="93"/>
      <c r="C7" s="93"/>
      <c r="D7" s="93"/>
      <c r="E7" s="278"/>
      <c r="F7" s="278"/>
      <c r="G7" s="278"/>
      <c r="H7" s="278"/>
      <c r="I7" s="175"/>
    </row>
    <row r="8" spans="1:13">
      <c r="A8" s="92"/>
      <c r="B8" s="93">
        <f>SUM(B2:B5)</f>
        <v>112</v>
      </c>
      <c r="C8" s="93"/>
      <c r="D8" s="93"/>
      <c r="E8" s="278"/>
      <c r="F8" s="278"/>
      <c r="G8" s="278"/>
      <c r="H8" s="278"/>
      <c r="I8" s="175"/>
    </row>
    <row r="9" spans="1:13">
      <c r="A9" s="92"/>
      <c r="B9" s="93"/>
      <c r="C9" s="93"/>
      <c r="D9" s="93"/>
      <c r="E9" s="278"/>
      <c r="F9" s="278"/>
      <c r="G9" s="278"/>
      <c r="H9" s="278"/>
      <c r="I9" s="175"/>
    </row>
    <row r="10" spans="1:13">
      <c r="A10" s="92"/>
      <c r="B10" s="93"/>
      <c r="C10" s="93"/>
      <c r="D10" s="93"/>
      <c r="E10" s="278"/>
      <c r="F10" s="278"/>
      <c r="G10" s="278"/>
      <c r="H10" s="278"/>
      <c r="I10" s="175"/>
    </row>
    <row r="11" spans="1:13">
      <c r="A11" s="92"/>
      <c r="B11" s="93"/>
      <c r="C11" s="93"/>
      <c r="D11" s="93"/>
      <c r="E11" s="278"/>
      <c r="F11" s="278"/>
      <c r="G11" s="278"/>
      <c r="H11" s="278"/>
      <c r="I11" s="175"/>
    </row>
    <row r="12" spans="1:13">
      <c r="A12" s="92"/>
      <c r="B12" s="93"/>
      <c r="C12" s="93"/>
      <c r="D12" s="93"/>
      <c r="E12" s="278"/>
      <c r="F12" s="278"/>
      <c r="G12" s="278"/>
      <c r="H12" s="278"/>
      <c r="I12" s="175"/>
    </row>
    <row r="13" spans="1:13" ht="72.5">
      <c r="A13" s="92"/>
      <c r="B13" s="94" t="s">
        <v>981</v>
      </c>
      <c r="C13" s="94" t="s">
        <v>1475</v>
      </c>
      <c r="D13" s="94" t="s">
        <v>1473</v>
      </c>
      <c r="E13" s="94" t="s">
        <v>980</v>
      </c>
      <c r="F13" s="94" t="s">
        <v>1398</v>
      </c>
      <c r="G13" s="94" t="s">
        <v>1476</v>
      </c>
      <c r="H13" s="94" t="s">
        <v>1474</v>
      </c>
      <c r="I13" s="94" t="s">
        <v>1399</v>
      </c>
    </row>
    <row r="14" spans="1:13">
      <c r="A14" s="96" t="s">
        <v>185</v>
      </c>
      <c r="B14" s="93">
        <v>11</v>
      </c>
      <c r="C14" s="93">
        <f>B14-D14</f>
        <v>5</v>
      </c>
      <c r="D14" s="93">
        <v>6</v>
      </c>
      <c r="E14" s="278">
        <v>45</v>
      </c>
      <c r="F14" s="278">
        <f>B14/E14</f>
        <v>0.24444444444444444</v>
      </c>
      <c r="G14" s="278">
        <f>C14/E14</f>
        <v>0.1111111111111111</v>
      </c>
      <c r="H14" s="278">
        <f>D14/E14</f>
        <v>0.13333333333333333</v>
      </c>
      <c r="I14" s="175">
        <f>1-F14</f>
        <v>0.75555555555555554</v>
      </c>
      <c r="M14" s="76" t="s">
        <v>1401</v>
      </c>
    </row>
    <row r="15" spans="1:13">
      <c r="A15" s="96" t="s">
        <v>195</v>
      </c>
      <c r="B15" s="93">
        <v>19</v>
      </c>
      <c r="C15" s="93">
        <f>B15-D15</f>
        <v>9</v>
      </c>
      <c r="D15" s="93">
        <v>10</v>
      </c>
      <c r="E15" s="278">
        <v>35</v>
      </c>
      <c r="F15" s="278">
        <f>B15/E15</f>
        <v>0.54285714285714282</v>
      </c>
      <c r="G15" s="278">
        <f>C15/E15</f>
        <v>0.25714285714285712</v>
      </c>
      <c r="H15" s="278">
        <f>D15/E15</f>
        <v>0.2857142857142857</v>
      </c>
      <c r="I15" s="175">
        <f>1-F15</f>
        <v>0.45714285714285718</v>
      </c>
    </row>
    <row r="16" spans="1:13">
      <c r="A16" s="96" t="s">
        <v>210</v>
      </c>
      <c r="B16" s="93">
        <v>44</v>
      </c>
      <c r="C16" s="93">
        <f>B16-D16</f>
        <v>41</v>
      </c>
      <c r="D16" s="93">
        <v>3</v>
      </c>
      <c r="E16" s="278">
        <v>46</v>
      </c>
      <c r="F16" s="278">
        <f>B16/E16</f>
        <v>0.95652173913043481</v>
      </c>
      <c r="G16" s="278">
        <f>C16/E16</f>
        <v>0.89130434782608692</v>
      </c>
      <c r="H16" s="278">
        <f>D16/E16</f>
        <v>6.5217391304347824E-2</v>
      </c>
      <c r="I16" s="175">
        <f>1-F16</f>
        <v>4.3478260869565188E-2</v>
      </c>
    </row>
    <row r="17" spans="1:9">
      <c r="A17" s="96" t="s">
        <v>242</v>
      </c>
      <c r="B17" s="93">
        <v>18</v>
      </c>
      <c r="C17" s="93">
        <f>B17-D17</f>
        <v>10</v>
      </c>
      <c r="D17" s="93">
        <v>8</v>
      </c>
      <c r="E17" s="278">
        <v>30</v>
      </c>
      <c r="F17" s="278">
        <f>B17/E17</f>
        <v>0.6</v>
      </c>
      <c r="G17" s="278">
        <f>C17/E17</f>
        <v>0.33333333333333331</v>
      </c>
      <c r="H17" s="278">
        <f>D17/E17</f>
        <v>0.26666666666666666</v>
      </c>
      <c r="I17" s="175">
        <f>1-F17</f>
        <v>0.4</v>
      </c>
    </row>
    <row r="18" spans="1:9">
      <c r="A18" s="96" t="s">
        <v>249</v>
      </c>
      <c r="B18" s="93">
        <v>20</v>
      </c>
      <c r="C18" s="93">
        <f>B18-D18</f>
        <v>19</v>
      </c>
      <c r="D18" s="93">
        <v>1</v>
      </c>
      <c r="E18" s="278">
        <v>34</v>
      </c>
      <c r="F18" s="278">
        <f>B18/E18</f>
        <v>0.58823529411764708</v>
      </c>
      <c r="G18" s="278">
        <f>C18/E18</f>
        <v>0.55882352941176472</v>
      </c>
      <c r="H18" s="278">
        <f>D18/E18</f>
        <v>2.9411764705882353E-2</v>
      </c>
      <c r="I18" s="175">
        <f>1-F18</f>
        <v>0.41176470588235292</v>
      </c>
    </row>
    <row r="19" spans="1:9">
      <c r="B19" s="175"/>
      <c r="C19" s="175"/>
      <c r="D19" s="93">
        <f>SUM(D14:D18)</f>
        <v>28</v>
      </c>
      <c r="E19" s="175"/>
      <c r="F19" s="175"/>
      <c r="G19" s="175"/>
      <c r="H19" s="175"/>
      <c r="I19" s="175"/>
    </row>
    <row r="20" spans="1:9">
      <c r="B20" s="175"/>
      <c r="C20" s="175"/>
      <c r="D20" s="175"/>
      <c r="E20" s="175"/>
      <c r="F20" s="175"/>
      <c r="G20" s="175"/>
      <c r="H20" s="175"/>
      <c r="I20" s="175"/>
    </row>
    <row r="21" spans="1:9">
      <c r="B21" s="175"/>
      <c r="C21" s="175"/>
      <c r="D21" s="175"/>
      <c r="E21" s="175"/>
      <c r="F21" s="175"/>
      <c r="G21" s="175"/>
      <c r="H21" s="175"/>
      <c r="I21" s="175"/>
    </row>
    <row r="22" spans="1:9">
      <c r="B22" s="175"/>
      <c r="C22" s="175"/>
      <c r="D22" s="175"/>
      <c r="E22" s="175"/>
      <c r="F22" s="175"/>
      <c r="G22" s="175"/>
      <c r="H22" s="175"/>
      <c r="I22" s="175"/>
    </row>
  </sheetData>
  <sortState ref="A14:E18">
    <sortCondition ref="A14:A18"/>
  </sortState>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Y186"/>
  <sheetViews>
    <sheetView workbookViewId="0"/>
  </sheetViews>
  <sheetFormatPr defaultColWidth="9.1796875" defaultRowHeight="14.5"/>
  <cols>
    <col min="1" max="1" width="7.7265625" style="201" customWidth="1"/>
    <col min="2" max="3" width="9.1796875" style="114"/>
    <col min="4" max="10" width="9.1796875" style="101"/>
    <col min="11" max="11" width="8.7265625" customWidth="1"/>
    <col min="12" max="16384" width="9.1796875" style="76"/>
  </cols>
  <sheetData>
    <row r="1" spans="1:25" ht="72.5">
      <c r="A1" s="95" t="s">
        <v>982</v>
      </c>
      <c r="B1" s="114" t="s">
        <v>1013</v>
      </c>
      <c r="C1" s="114" t="s">
        <v>296</v>
      </c>
      <c r="E1" s="76"/>
      <c r="F1" s="76" t="s">
        <v>1477</v>
      </c>
      <c r="G1" s="101" t="s">
        <v>295</v>
      </c>
      <c r="H1" s="101" t="s">
        <v>296</v>
      </c>
      <c r="T1" s="101"/>
      <c r="U1" s="101"/>
      <c r="V1" s="101"/>
      <c r="W1" s="101"/>
      <c r="X1" s="101"/>
      <c r="Y1" s="101"/>
    </row>
    <row r="2" spans="1:25">
      <c r="A2" s="201" t="s">
        <v>801</v>
      </c>
      <c r="B2" s="114">
        <v>1</v>
      </c>
      <c r="C2" s="114">
        <v>0</v>
      </c>
      <c r="E2" s="76"/>
      <c r="F2" s="91" t="s">
        <v>801</v>
      </c>
      <c r="G2" s="76">
        <f>SUM(B2:B44)/COUNT(B2:B44)</f>
        <v>0.7441860465116279</v>
      </c>
      <c r="H2" s="76">
        <f>SUM(C2:C44)/COUNT(C2:C44)</f>
        <v>0.2558139534883721</v>
      </c>
    </row>
    <row r="3" spans="1:25">
      <c r="A3" s="201" t="s">
        <v>801</v>
      </c>
      <c r="B3" s="114">
        <v>1</v>
      </c>
      <c r="C3" s="114">
        <v>0</v>
      </c>
      <c r="E3" s="91"/>
      <c r="F3" s="91" t="s">
        <v>790</v>
      </c>
      <c r="G3" s="76">
        <f>SUM(B83:B113)/COUNT(B83:B113)</f>
        <v>0.93548387096774188</v>
      </c>
      <c r="H3" s="76">
        <f>SUM(C83:C113)/COUNT(C83:C113)</f>
        <v>6.4516129032258063E-2</v>
      </c>
    </row>
    <row r="4" spans="1:25">
      <c r="A4" s="201" t="s">
        <v>801</v>
      </c>
      <c r="B4" s="114">
        <v>1</v>
      </c>
      <c r="C4" s="114">
        <v>0</v>
      </c>
      <c r="E4" s="91"/>
      <c r="F4" s="91" t="s">
        <v>795</v>
      </c>
      <c r="G4" s="76">
        <f>SUM(B56:B82)/COUNT(B56:B82)</f>
        <v>1</v>
      </c>
      <c r="H4" s="76">
        <f>SUM(C56:C82)/COUNT(C56:C82)</f>
        <v>0</v>
      </c>
    </row>
    <row r="5" spans="1:25">
      <c r="A5" s="201" t="s">
        <v>801</v>
      </c>
      <c r="B5" s="114">
        <v>1</v>
      </c>
      <c r="C5" s="114">
        <v>0</v>
      </c>
      <c r="E5" s="91"/>
      <c r="F5" s="91" t="s">
        <v>787</v>
      </c>
      <c r="G5" s="76">
        <f>SUM(B45:B55)/COUNT(B45:B54)</f>
        <v>1.1000000000000001</v>
      </c>
      <c r="H5" s="76">
        <f>SUM(C45:C54)/COUNT(C45:C55)</f>
        <v>0</v>
      </c>
    </row>
    <row r="6" spans="1:25">
      <c r="A6" s="201" t="s">
        <v>801</v>
      </c>
      <c r="B6" s="114">
        <v>1</v>
      </c>
      <c r="C6" s="114">
        <v>0</v>
      </c>
      <c r="E6" s="91"/>
      <c r="F6" s="76" t="s">
        <v>1479</v>
      </c>
      <c r="G6" s="76">
        <f>SUM(B2:B113)/COUNT(B2:B113)</f>
        <v>0.88288288288288286</v>
      </c>
      <c r="H6" s="76">
        <f>SUM(C2:C113)/COUNT(C2:C113)</f>
        <v>0.11711711711711711</v>
      </c>
    </row>
    <row r="7" spans="1:25">
      <c r="A7" s="201" t="s">
        <v>801</v>
      </c>
      <c r="B7" s="114">
        <v>1</v>
      </c>
      <c r="C7" s="114">
        <v>0</v>
      </c>
    </row>
    <row r="8" spans="1:25">
      <c r="A8" s="201" t="s">
        <v>801</v>
      </c>
      <c r="B8" s="114">
        <v>1</v>
      </c>
      <c r="C8" s="114">
        <v>0</v>
      </c>
    </row>
    <row r="9" spans="1:25">
      <c r="A9" s="201" t="s">
        <v>801</v>
      </c>
      <c r="B9" s="114">
        <v>0</v>
      </c>
      <c r="C9" s="114">
        <v>1</v>
      </c>
    </row>
    <row r="10" spans="1:25">
      <c r="A10" s="201" t="s">
        <v>801</v>
      </c>
      <c r="B10" s="114">
        <v>0</v>
      </c>
      <c r="C10" s="114">
        <v>1</v>
      </c>
    </row>
    <row r="11" spans="1:25">
      <c r="A11" s="201" t="s">
        <v>801</v>
      </c>
      <c r="B11" s="114">
        <v>1</v>
      </c>
      <c r="C11" s="114">
        <v>0</v>
      </c>
    </row>
    <row r="12" spans="1:25">
      <c r="A12" s="201" t="s">
        <v>801</v>
      </c>
      <c r="B12" s="114">
        <v>0</v>
      </c>
      <c r="C12" s="114">
        <v>1</v>
      </c>
    </row>
    <row r="13" spans="1:25">
      <c r="A13" s="201" t="s">
        <v>801</v>
      </c>
      <c r="B13" s="114">
        <v>0</v>
      </c>
      <c r="C13" s="114">
        <v>1</v>
      </c>
    </row>
    <row r="14" spans="1:25">
      <c r="A14" s="201" t="s">
        <v>801</v>
      </c>
      <c r="B14" s="114">
        <v>1</v>
      </c>
      <c r="C14" s="114">
        <v>0</v>
      </c>
    </row>
    <row r="15" spans="1:25">
      <c r="A15" s="201" t="s">
        <v>801</v>
      </c>
      <c r="B15" s="114">
        <v>1</v>
      </c>
      <c r="C15" s="114">
        <v>0</v>
      </c>
    </row>
    <row r="16" spans="1:25">
      <c r="A16" s="201" t="s">
        <v>801</v>
      </c>
      <c r="B16" s="114">
        <v>1</v>
      </c>
      <c r="C16" s="114">
        <v>0</v>
      </c>
    </row>
    <row r="17" spans="1:3">
      <c r="A17" s="201" t="s">
        <v>801</v>
      </c>
      <c r="B17" s="114">
        <v>0</v>
      </c>
      <c r="C17" s="114">
        <v>1</v>
      </c>
    </row>
    <row r="18" spans="1:3">
      <c r="A18" s="201" t="s">
        <v>801</v>
      </c>
      <c r="B18" s="114">
        <v>1</v>
      </c>
      <c r="C18" s="114">
        <v>0</v>
      </c>
    </row>
    <row r="19" spans="1:3">
      <c r="A19" s="201" t="s">
        <v>801</v>
      </c>
      <c r="B19" s="114">
        <v>0</v>
      </c>
      <c r="C19" s="114">
        <v>1</v>
      </c>
    </row>
    <row r="20" spans="1:3">
      <c r="A20" s="201" t="s">
        <v>801</v>
      </c>
      <c r="B20" s="114">
        <v>1</v>
      </c>
      <c r="C20" s="114">
        <v>0</v>
      </c>
    </row>
    <row r="21" spans="1:3">
      <c r="A21" s="201" t="s">
        <v>801</v>
      </c>
      <c r="B21" s="114">
        <v>1</v>
      </c>
      <c r="C21" s="114">
        <v>0</v>
      </c>
    </row>
    <row r="22" spans="1:3">
      <c r="A22" s="201" t="s">
        <v>801</v>
      </c>
      <c r="B22" s="114">
        <v>0</v>
      </c>
      <c r="C22" s="114">
        <v>1</v>
      </c>
    </row>
    <row r="23" spans="1:3">
      <c r="A23" s="201" t="s">
        <v>801</v>
      </c>
      <c r="B23" s="114">
        <v>1</v>
      </c>
      <c r="C23" s="114">
        <v>0</v>
      </c>
    </row>
    <row r="24" spans="1:3">
      <c r="A24" s="201" t="s">
        <v>801</v>
      </c>
      <c r="B24" s="114">
        <v>1</v>
      </c>
      <c r="C24" s="114">
        <v>0</v>
      </c>
    </row>
    <row r="25" spans="1:3">
      <c r="A25" s="201" t="s">
        <v>801</v>
      </c>
      <c r="B25" s="114">
        <v>1</v>
      </c>
      <c r="C25" s="114">
        <v>0</v>
      </c>
    </row>
    <row r="26" spans="1:3">
      <c r="A26" s="201" t="s">
        <v>801</v>
      </c>
      <c r="B26" s="114">
        <v>1</v>
      </c>
      <c r="C26" s="114">
        <v>0</v>
      </c>
    </row>
    <row r="27" spans="1:3">
      <c r="A27" s="201" t="s">
        <v>801</v>
      </c>
      <c r="B27" s="114">
        <v>1</v>
      </c>
      <c r="C27" s="114">
        <v>0</v>
      </c>
    </row>
    <row r="28" spans="1:3">
      <c r="A28" s="201" t="s">
        <v>801</v>
      </c>
      <c r="B28" s="114">
        <v>1</v>
      </c>
      <c r="C28" s="114">
        <v>0</v>
      </c>
    </row>
    <row r="29" spans="1:3">
      <c r="A29" s="201" t="s">
        <v>801</v>
      </c>
      <c r="B29" s="114">
        <v>1</v>
      </c>
      <c r="C29" s="114">
        <v>0</v>
      </c>
    </row>
    <row r="30" spans="1:3">
      <c r="A30" s="201" t="s">
        <v>801</v>
      </c>
      <c r="B30" s="114">
        <v>1</v>
      </c>
      <c r="C30" s="114">
        <v>0</v>
      </c>
    </row>
    <row r="31" spans="1:3">
      <c r="A31" s="201" t="s">
        <v>801</v>
      </c>
      <c r="B31" s="114">
        <v>1</v>
      </c>
      <c r="C31" s="114">
        <v>0</v>
      </c>
    </row>
    <row r="32" spans="1:3">
      <c r="A32" s="201" t="s">
        <v>801</v>
      </c>
      <c r="B32" s="114">
        <v>1</v>
      </c>
      <c r="C32" s="114">
        <v>0</v>
      </c>
    </row>
    <row r="33" spans="1:3">
      <c r="A33" s="201" t="s">
        <v>801</v>
      </c>
      <c r="B33" s="114">
        <v>0</v>
      </c>
      <c r="C33" s="114">
        <v>1</v>
      </c>
    </row>
    <row r="34" spans="1:3">
      <c r="A34" s="201" t="s">
        <v>801</v>
      </c>
      <c r="B34" s="114">
        <v>1</v>
      </c>
      <c r="C34" s="114">
        <v>0</v>
      </c>
    </row>
    <row r="35" spans="1:3">
      <c r="A35" s="201" t="s">
        <v>801</v>
      </c>
      <c r="B35" s="114">
        <v>1</v>
      </c>
      <c r="C35" s="114">
        <v>0</v>
      </c>
    </row>
    <row r="36" spans="1:3">
      <c r="A36" s="201" t="s">
        <v>801</v>
      </c>
      <c r="B36" s="114">
        <v>0</v>
      </c>
      <c r="C36" s="114">
        <v>1</v>
      </c>
    </row>
    <row r="37" spans="1:3">
      <c r="A37" s="201" t="s">
        <v>801</v>
      </c>
      <c r="B37" s="114">
        <v>0</v>
      </c>
      <c r="C37" s="114">
        <v>1</v>
      </c>
    </row>
    <row r="38" spans="1:3">
      <c r="A38" s="201" t="s">
        <v>801</v>
      </c>
      <c r="B38" s="114">
        <v>1</v>
      </c>
      <c r="C38" s="114">
        <v>0</v>
      </c>
    </row>
    <row r="39" spans="1:3">
      <c r="A39" s="201" t="s">
        <v>801</v>
      </c>
      <c r="B39" s="114">
        <v>1</v>
      </c>
      <c r="C39" s="114">
        <v>0</v>
      </c>
    </row>
    <row r="40" spans="1:3">
      <c r="A40" s="201" t="s">
        <v>801</v>
      </c>
      <c r="B40" s="114">
        <v>1</v>
      </c>
      <c r="C40" s="114">
        <v>0</v>
      </c>
    </row>
    <row r="41" spans="1:3">
      <c r="A41" s="201" t="s">
        <v>801</v>
      </c>
      <c r="B41" s="114">
        <v>1</v>
      </c>
      <c r="C41" s="114">
        <v>0</v>
      </c>
    </row>
    <row r="42" spans="1:3">
      <c r="A42" s="201" t="s">
        <v>801</v>
      </c>
      <c r="B42" s="114">
        <v>0</v>
      </c>
      <c r="C42" s="114">
        <v>1</v>
      </c>
    </row>
    <row r="43" spans="1:3">
      <c r="A43" s="201" t="s">
        <v>801</v>
      </c>
      <c r="B43" s="114">
        <v>1</v>
      </c>
      <c r="C43" s="114">
        <v>0</v>
      </c>
    </row>
    <row r="44" spans="1:3">
      <c r="A44" s="201" t="s">
        <v>801</v>
      </c>
      <c r="B44" s="114">
        <v>1</v>
      </c>
      <c r="C44" s="114">
        <v>0</v>
      </c>
    </row>
    <row r="45" spans="1:3">
      <c r="A45" s="201" t="s">
        <v>787</v>
      </c>
      <c r="B45" s="114">
        <v>1</v>
      </c>
      <c r="C45" s="114">
        <v>0</v>
      </c>
    </row>
    <row r="46" spans="1:3">
      <c r="A46" s="201" t="s">
        <v>787</v>
      </c>
      <c r="B46" s="114">
        <v>1</v>
      </c>
      <c r="C46" s="114">
        <v>0</v>
      </c>
    </row>
    <row r="47" spans="1:3">
      <c r="A47" s="201" t="s">
        <v>787</v>
      </c>
      <c r="B47" s="114">
        <v>1</v>
      </c>
      <c r="C47" s="114">
        <v>0</v>
      </c>
    </row>
    <row r="48" spans="1:3">
      <c r="A48" s="201" t="s">
        <v>787</v>
      </c>
      <c r="B48" s="114">
        <v>1</v>
      </c>
      <c r="C48" s="114">
        <v>0</v>
      </c>
    </row>
    <row r="49" spans="1:10">
      <c r="A49" s="201" t="s">
        <v>787</v>
      </c>
      <c r="B49" s="114">
        <v>1</v>
      </c>
      <c r="C49" s="114">
        <v>0</v>
      </c>
    </row>
    <row r="50" spans="1:10">
      <c r="A50" s="201" t="s">
        <v>787</v>
      </c>
      <c r="B50" s="114">
        <v>1</v>
      </c>
      <c r="C50" s="114">
        <v>0</v>
      </c>
    </row>
    <row r="51" spans="1:10">
      <c r="A51" s="201" t="s">
        <v>787</v>
      </c>
      <c r="B51" s="114">
        <v>1</v>
      </c>
      <c r="C51" s="114">
        <v>0</v>
      </c>
    </row>
    <row r="52" spans="1:10">
      <c r="A52" s="201" t="s">
        <v>787</v>
      </c>
      <c r="B52" s="114">
        <v>1</v>
      </c>
      <c r="C52" s="114">
        <v>0</v>
      </c>
    </row>
    <row r="53" spans="1:10">
      <c r="A53" s="201" t="s">
        <v>787</v>
      </c>
      <c r="B53" s="114">
        <v>1</v>
      </c>
      <c r="C53" s="114">
        <v>0</v>
      </c>
    </row>
    <row r="54" spans="1:10">
      <c r="A54" s="201" t="s">
        <v>787</v>
      </c>
      <c r="B54" s="114">
        <v>1</v>
      </c>
      <c r="C54" s="114">
        <v>0</v>
      </c>
    </row>
    <row r="55" spans="1:10" s="168" customFormat="1">
      <c r="A55" s="201" t="s">
        <v>787</v>
      </c>
      <c r="B55" s="114">
        <v>1</v>
      </c>
      <c r="C55" s="114">
        <v>0</v>
      </c>
      <c r="D55" s="101"/>
      <c r="E55" s="101"/>
      <c r="F55" s="101"/>
      <c r="G55" s="101"/>
      <c r="H55" s="101"/>
      <c r="I55" s="101"/>
      <c r="J55" s="101"/>
    </row>
    <row r="56" spans="1:10">
      <c r="A56" s="201" t="s">
        <v>795</v>
      </c>
      <c r="B56" s="114">
        <v>1</v>
      </c>
      <c r="C56" s="114">
        <v>0</v>
      </c>
    </row>
    <row r="57" spans="1:10">
      <c r="A57" s="201" t="s">
        <v>795</v>
      </c>
      <c r="B57" s="114">
        <v>1</v>
      </c>
      <c r="C57" s="114">
        <v>0</v>
      </c>
    </row>
    <row r="58" spans="1:10">
      <c r="A58" s="201" t="s">
        <v>795</v>
      </c>
      <c r="B58" s="114">
        <v>1</v>
      </c>
      <c r="C58" s="114">
        <v>0</v>
      </c>
    </row>
    <row r="59" spans="1:10">
      <c r="A59" s="114" t="s">
        <v>795</v>
      </c>
      <c r="B59" s="114">
        <v>1</v>
      </c>
      <c r="C59" s="114">
        <v>0</v>
      </c>
    </row>
    <row r="60" spans="1:10">
      <c r="A60" s="201" t="s">
        <v>795</v>
      </c>
      <c r="B60" s="114">
        <v>1</v>
      </c>
      <c r="C60" s="114">
        <v>0</v>
      </c>
    </row>
    <row r="61" spans="1:10">
      <c r="A61" s="201" t="s">
        <v>795</v>
      </c>
      <c r="B61" s="114">
        <v>1</v>
      </c>
      <c r="C61" s="114">
        <v>0</v>
      </c>
    </row>
    <row r="62" spans="1:10">
      <c r="A62" s="201" t="s">
        <v>795</v>
      </c>
      <c r="B62" s="114">
        <v>1</v>
      </c>
      <c r="C62" s="114">
        <v>0</v>
      </c>
    </row>
    <row r="63" spans="1:10">
      <c r="A63" s="201" t="s">
        <v>795</v>
      </c>
      <c r="B63" s="114">
        <v>1</v>
      </c>
      <c r="C63" s="114">
        <v>0</v>
      </c>
    </row>
    <row r="64" spans="1:10">
      <c r="A64" s="201" t="s">
        <v>795</v>
      </c>
      <c r="B64" s="114">
        <v>1</v>
      </c>
      <c r="C64" s="114">
        <v>0</v>
      </c>
    </row>
    <row r="65" spans="1:3">
      <c r="A65" s="201" t="s">
        <v>795</v>
      </c>
      <c r="B65" s="114">
        <v>1</v>
      </c>
      <c r="C65" s="114">
        <v>0</v>
      </c>
    </row>
    <row r="66" spans="1:3">
      <c r="A66" s="201" t="s">
        <v>795</v>
      </c>
      <c r="B66" s="114">
        <v>1</v>
      </c>
      <c r="C66" s="114">
        <v>0</v>
      </c>
    </row>
    <row r="67" spans="1:3">
      <c r="A67" s="201" t="s">
        <v>795</v>
      </c>
      <c r="B67" s="114">
        <v>1</v>
      </c>
      <c r="C67" s="114">
        <v>0</v>
      </c>
    </row>
    <row r="68" spans="1:3">
      <c r="A68" s="201" t="s">
        <v>795</v>
      </c>
      <c r="B68" s="114">
        <v>1</v>
      </c>
      <c r="C68" s="114">
        <v>0</v>
      </c>
    </row>
    <row r="69" spans="1:3">
      <c r="A69" s="201" t="s">
        <v>795</v>
      </c>
      <c r="B69" s="114">
        <v>1</v>
      </c>
      <c r="C69" s="114">
        <v>0</v>
      </c>
    </row>
    <row r="70" spans="1:3">
      <c r="A70" s="201" t="s">
        <v>795</v>
      </c>
      <c r="B70" s="114">
        <v>1</v>
      </c>
      <c r="C70" s="114">
        <v>0</v>
      </c>
    </row>
    <row r="71" spans="1:3">
      <c r="A71" s="201" t="s">
        <v>795</v>
      </c>
      <c r="B71" s="114">
        <v>1</v>
      </c>
      <c r="C71" s="114">
        <v>0</v>
      </c>
    </row>
    <row r="72" spans="1:3">
      <c r="A72" s="201" t="s">
        <v>795</v>
      </c>
      <c r="B72" s="114">
        <v>1</v>
      </c>
      <c r="C72" s="114">
        <v>0</v>
      </c>
    </row>
    <row r="73" spans="1:3">
      <c r="A73" s="201" t="s">
        <v>795</v>
      </c>
      <c r="B73" s="114">
        <v>1</v>
      </c>
      <c r="C73" s="114">
        <v>0</v>
      </c>
    </row>
    <row r="74" spans="1:3">
      <c r="A74" s="201" t="s">
        <v>795</v>
      </c>
      <c r="B74" s="114">
        <v>1</v>
      </c>
      <c r="C74" s="114">
        <v>0</v>
      </c>
    </row>
    <row r="75" spans="1:3">
      <c r="A75" s="201" t="s">
        <v>795</v>
      </c>
      <c r="B75" s="114">
        <v>1</v>
      </c>
      <c r="C75" s="114">
        <v>0</v>
      </c>
    </row>
    <row r="76" spans="1:3">
      <c r="A76" s="201" t="s">
        <v>795</v>
      </c>
      <c r="B76" s="114">
        <v>1</v>
      </c>
      <c r="C76" s="114">
        <v>0</v>
      </c>
    </row>
    <row r="77" spans="1:3">
      <c r="A77" s="201" t="s">
        <v>795</v>
      </c>
    </row>
    <row r="78" spans="1:3">
      <c r="A78" s="201" t="s">
        <v>795</v>
      </c>
      <c r="B78" s="114">
        <v>1</v>
      </c>
      <c r="C78" s="114">
        <v>0</v>
      </c>
    </row>
    <row r="79" spans="1:3">
      <c r="A79" s="201" t="s">
        <v>795</v>
      </c>
      <c r="B79" s="114">
        <v>1</v>
      </c>
      <c r="C79" s="114">
        <v>0</v>
      </c>
    </row>
    <row r="80" spans="1:3">
      <c r="A80" s="201" t="s">
        <v>795</v>
      </c>
      <c r="B80" s="114">
        <v>1</v>
      </c>
      <c r="C80" s="114">
        <v>0</v>
      </c>
    </row>
    <row r="81" spans="1:3">
      <c r="A81" s="201" t="s">
        <v>795</v>
      </c>
      <c r="B81" s="114">
        <v>1</v>
      </c>
      <c r="C81" s="114">
        <v>0</v>
      </c>
    </row>
    <row r="82" spans="1:3">
      <c r="A82" s="201" t="s">
        <v>795</v>
      </c>
      <c r="B82" s="114">
        <v>1</v>
      </c>
      <c r="C82" s="114">
        <v>0</v>
      </c>
    </row>
    <row r="83" spans="1:3">
      <c r="A83" s="201" t="s">
        <v>790</v>
      </c>
      <c r="B83" s="114">
        <v>1</v>
      </c>
      <c r="C83" s="114">
        <v>0</v>
      </c>
    </row>
    <row r="84" spans="1:3">
      <c r="A84" s="201" t="s">
        <v>790</v>
      </c>
      <c r="B84" s="114">
        <v>1</v>
      </c>
      <c r="C84" s="114">
        <v>0</v>
      </c>
    </row>
    <row r="85" spans="1:3">
      <c r="A85" s="201" t="s">
        <v>790</v>
      </c>
      <c r="B85" s="114">
        <v>1</v>
      </c>
      <c r="C85" s="114">
        <v>0</v>
      </c>
    </row>
    <row r="86" spans="1:3">
      <c r="A86" s="201" t="s">
        <v>790</v>
      </c>
      <c r="B86" s="114">
        <v>1</v>
      </c>
      <c r="C86" s="114">
        <v>0</v>
      </c>
    </row>
    <row r="87" spans="1:3">
      <c r="A87" s="201" t="s">
        <v>790</v>
      </c>
      <c r="B87" s="114">
        <v>0</v>
      </c>
      <c r="C87" s="114">
        <v>1</v>
      </c>
    </row>
    <row r="88" spans="1:3">
      <c r="A88" s="201" t="s">
        <v>790</v>
      </c>
      <c r="B88" s="114">
        <v>1</v>
      </c>
      <c r="C88" s="114">
        <v>0</v>
      </c>
    </row>
    <row r="89" spans="1:3">
      <c r="A89" s="201" t="s">
        <v>790</v>
      </c>
      <c r="B89" s="114">
        <v>1</v>
      </c>
      <c r="C89" s="114">
        <v>0</v>
      </c>
    </row>
    <row r="90" spans="1:3">
      <c r="A90" s="201" t="s">
        <v>790</v>
      </c>
      <c r="B90" s="114">
        <v>1</v>
      </c>
      <c r="C90" s="114">
        <v>0</v>
      </c>
    </row>
    <row r="91" spans="1:3">
      <c r="A91" s="201" t="s">
        <v>790</v>
      </c>
      <c r="B91" s="114">
        <v>1</v>
      </c>
      <c r="C91" s="114">
        <v>0</v>
      </c>
    </row>
    <row r="92" spans="1:3">
      <c r="A92" s="201" t="s">
        <v>790</v>
      </c>
      <c r="B92" s="114">
        <v>1</v>
      </c>
      <c r="C92" s="114">
        <v>0</v>
      </c>
    </row>
    <row r="93" spans="1:3">
      <c r="A93" s="201" t="s">
        <v>790</v>
      </c>
      <c r="B93" s="114">
        <v>1</v>
      </c>
      <c r="C93" s="114">
        <v>0</v>
      </c>
    </row>
    <row r="94" spans="1:3">
      <c r="A94" s="201" t="s">
        <v>790</v>
      </c>
      <c r="B94" s="114">
        <v>1</v>
      </c>
      <c r="C94" s="114">
        <v>0</v>
      </c>
    </row>
    <row r="95" spans="1:3">
      <c r="A95" s="201" t="s">
        <v>790</v>
      </c>
      <c r="B95" s="114">
        <v>1</v>
      </c>
      <c r="C95" s="114">
        <v>0</v>
      </c>
    </row>
    <row r="96" spans="1:3">
      <c r="A96" s="201" t="s">
        <v>790</v>
      </c>
      <c r="B96" s="114">
        <v>1</v>
      </c>
      <c r="C96" s="114">
        <v>0</v>
      </c>
    </row>
    <row r="97" spans="1:3">
      <c r="A97" s="201" t="s">
        <v>790</v>
      </c>
      <c r="B97" s="114">
        <v>1</v>
      </c>
      <c r="C97" s="114">
        <v>0</v>
      </c>
    </row>
    <row r="98" spans="1:3">
      <c r="A98" s="201" t="s">
        <v>790</v>
      </c>
      <c r="B98" s="114">
        <v>1</v>
      </c>
      <c r="C98" s="114">
        <v>0</v>
      </c>
    </row>
    <row r="99" spans="1:3">
      <c r="A99" s="201" t="s">
        <v>790</v>
      </c>
      <c r="B99" s="114">
        <v>0</v>
      </c>
      <c r="C99" s="114">
        <v>1</v>
      </c>
    </row>
    <row r="100" spans="1:3">
      <c r="A100" s="201" t="s">
        <v>790</v>
      </c>
      <c r="B100" s="114">
        <v>1</v>
      </c>
      <c r="C100" s="114">
        <v>0</v>
      </c>
    </row>
    <row r="101" spans="1:3">
      <c r="A101" s="201" t="s">
        <v>790</v>
      </c>
      <c r="B101" s="114">
        <v>1</v>
      </c>
      <c r="C101" s="114">
        <v>0</v>
      </c>
    </row>
    <row r="102" spans="1:3">
      <c r="A102" s="201" t="s">
        <v>790</v>
      </c>
      <c r="B102" s="114">
        <v>1</v>
      </c>
      <c r="C102" s="114">
        <v>0</v>
      </c>
    </row>
    <row r="103" spans="1:3">
      <c r="A103" s="201" t="s">
        <v>790</v>
      </c>
      <c r="B103" s="114">
        <v>1</v>
      </c>
      <c r="C103" s="114">
        <v>0</v>
      </c>
    </row>
    <row r="104" spans="1:3">
      <c r="A104" s="201" t="s">
        <v>790</v>
      </c>
      <c r="B104" s="114">
        <v>1</v>
      </c>
      <c r="C104" s="114">
        <v>0</v>
      </c>
    </row>
    <row r="105" spans="1:3">
      <c r="A105" s="201" t="s">
        <v>790</v>
      </c>
      <c r="B105" s="114">
        <v>1</v>
      </c>
      <c r="C105" s="114">
        <v>0</v>
      </c>
    </row>
    <row r="106" spans="1:3">
      <c r="A106" s="201" t="s">
        <v>790</v>
      </c>
      <c r="B106" s="114">
        <v>1</v>
      </c>
      <c r="C106" s="114">
        <v>0</v>
      </c>
    </row>
    <row r="107" spans="1:3">
      <c r="A107" s="201" t="s">
        <v>790</v>
      </c>
      <c r="B107" s="114">
        <v>1</v>
      </c>
      <c r="C107" s="114">
        <v>0</v>
      </c>
    </row>
    <row r="108" spans="1:3">
      <c r="A108" s="201" t="s">
        <v>790</v>
      </c>
      <c r="B108" s="114">
        <v>1</v>
      </c>
      <c r="C108" s="114">
        <v>0</v>
      </c>
    </row>
    <row r="109" spans="1:3">
      <c r="A109" s="201" t="s">
        <v>790</v>
      </c>
      <c r="B109" s="114">
        <v>1</v>
      </c>
      <c r="C109" s="114">
        <v>0</v>
      </c>
    </row>
    <row r="110" spans="1:3">
      <c r="A110" s="201" t="s">
        <v>790</v>
      </c>
      <c r="B110" s="114">
        <v>1</v>
      </c>
      <c r="C110" s="114">
        <v>0</v>
      </c>
    </row>
    <row r="111" spans="1:3">
      <c r="A111" s="201" t="s">
        <v>790</v>
      </c>
      <c r="B111" s="114">
        <v>1</v>
      </c>
      <c r="C111" s="114">
        <v>0</v>
      </c>
    </row>
    <row r="112" spans="1:3">
      <c r="A112" s="201" t="s">
        <v>790</v>
      </c>
      <c r="B112" s="114">
        <v>1</v>
      </c>
      <c r="C112" s="114">
        <v>0</v>
      </c>
    </row>
    <row r="113" spans="1:3">
      <c r="A113" s="201" t="s">
        <v>790</v>
      </c>
      <c r="B113" s="114">
        <v>1</v>
      </c>
      <c r="C113" s="114">
        <v>0</v>
      </c>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H186"/>
  <sheetViews>
    <sheetView workbookViewId="0"/>
  </sheetViews>
  <sheetFormatPr defaultRowHeight="14.5"/>
  <cols>
    <col min="1" max="1" width="7.7265625" style="201" customWidth="1"/>
    <col min="2" max="3" width="5.81640625" style="114" customWidth="1"/>
  </cols>
  <sheetData>
    <row r="1" spans="1:8" ht="72.5">
      <c r="A1" s="95" t="s">
        <v>982</v>
      </c>
      <c r="B1" s="114" t="s">
        <v>1319</v>
      </c>
      <c r="C1" s="114" t="s">
        <v>1320</v>
      </c>
      <c r="F1" s="76" t="s">
        <v>1477</v>
      </c>
      <c r="G1" s="101" t="s">
        <v>1483</v>
      </c>
      <c r="H1" s="101" t="s">
        <v>1484</v>
      </c>
    </row>
    <row r="2" spans="1:8">
      <c r="A2" s="201" t="s">
        <v>801</v>
      </c>
      <c r="B2" s="114">
        <v>0</v>
      </c>
      <c r="C2" s="114">
        <v>1</v>
      </c>
      <c r="F2" s="91" t="s">
        <v>801</v>
      </c>
      <c r="G2" s="76">
        <f>SUM(B2:B44)/COUNT(B2:B44)</f>
        <v>0.53488372093023251</v>
      </c>
      <c r="H2" s="76">
        <f>SUM(C2:C44)/COUNT(C2:C44)</f>
        <v>0.46511627906976744</v>
      </c>
    </row>
    <row r="3" spans="1:8">
      <c r="A3" s="201" t="s">
        <v>801</v>
      </c>
      <c r="B3" s="114">
        <v>0</v>
      </c>
      <c r="C3" s="114">
        <v>1</v>
      </c>
      <c r="F3" s="91" t="s">
        <v>790</v>
      </c>
      <c r="G3" s="76">
        <f>SUM(B83:B113)/COUNT(B83:B113)</f>
        <v>0.32258064516129031</v>
      </c>
      <c r="H3" s="76">
        <f>SUM(C83:C113)/COUNT(C83:C113)</f>
        <v>0.67741935483870963</v>
      </c>
    </row>
    <row r="4" spans="1:8">
      <c r="A4" s="201" t="s">
        <v>801</v>
      </c>
      <c r="B4" s="114">
        <v>0</v>
      </c>
      <c r="C4" s="114">
        <v>1</v>
      </c>
      <c r="F4" s="91" t="s">
        <v>795</v>
      </c>
      <c r="G4" s="76">
        <f>SUM(B56:B82)/COUNT(B56:B82)</f>
        <v>0.42307692307692307</v>
      </c>
      <c r="H4" s="76">
        <f>SUM(C56:C82)/COUNT(C56:C82)</f>
        <v>0.57692307692307687</v>
      </c>
    </row>
    <row r="5" spans="1:8">
      <c r="A5" s="201" t="s">
        <v>801</v>
      </c>
      <c r="B5" s="114">
        <v>1</v>
      </c>
      <c r="C5" s="114">
        <v>0</v>
      </c>
      <c r="F5" s="91" t="s">
        <v>787</v>
      </c>
      <c r="G5" s="76">
        <f>SUM(B45:B55)/COUNT(B45:B55)</f>
        <v>0.36363636363636365</v>
      </c>
      <c r="H5" s="76">
        <f>SUM(C45:C55)/COUNT(C45:C55)</f>
        <v>0.63636363636363635</v>
      </c>
    </row>
    <row r="6" spans="1:8">
      <c r="A6" s="201" t="s">
        <v>801</v>
      </c>
      <c r="B6" s="114">
        <v>0</v>
      </c>
      <c r="C6" s="114">
        <v>1</v>
      </c>
      <c r="F6" s="76" t="s">
        <v>1479</v>
      </c>
      <c r="G6" s="76">
        <f>SUM(B2:B113)/COUNT(B2:B113)</f>
        <v>0.43243243243243246</v>
      </c>
      <c r="H6" s="76">
        <f>SUM(C2:C113)/COUNT(C2:C113)</f>
        <v>0.56756756756756754</v>
      </c>
    </row>
    <row r="7" spans="1:8">
      <c r="A7" s="201" t="s">
        <v>801</v>
      </c>
      <c r="B7" s="114">
        <v>0</v>
      </c>
      <c r="C7" s="114">
        <v>1</v>
      </c>
    </row>
    <row r="8" spans="1:8">
      <c r="A8" s="201" t="s">
        <v>801</v>
      </c>
      <c r="B8" s="114">
        <v>0</v>
      </c>
      <c r="C8" s="114">
        <v>1</v>
      </c>
    </row>
    <row r="9" spans="1:8">
      <c r="A9" s="201" t="s">
        <v>801</v>
      </c>
      <c r="B9" s="114">
        <v>1</v>
      </c>
      <c r="C9" s="114">
        <v>0</v>
      </c>
    </row>
    <row r="10" spans="1:8">
      <c r="A10" s="201" t="s">
        <v>801</v>
      </c>
      <c r="B10" s="114">
        <v>1</v>
      </c>
      <c r="C10" s="114">
        <v>0</v>
      </c>
    </row>
    <row r="11" spans="1:8">
      <c r="A11" s="201" t="s">
        <v>801</v>
      </c>
      <c r="B11" s="114">
        <v>1</v>
      </c>
      <c r="C11" s="114">
        <v>0</v>
      </c>
    </row>
    <row r="12" spans="1:8">
      <c r="A12" s="201" t="s">
        <v>801</v>
      </c>
      <c r="B12" s="114">
        <v>0</v>
      </c>
      <c r="C12" s="114">
        <v>1</v>
      </c>
    </row>
    <row r="13" spans="1:8">
      <c r="A13" s="201" t="s">
        <v>801</v>
      </c>
      <c r="B13" s="114">
        <v>1</v>
      </c>
      <c r="C13" s="114">
        <v>0</v>
      </c>
    </row>
    <row r="14" spans="1:8">
      <c r="A14" s="201" t="s">
        <v>801</v>
      </c>
      <c r="B14" s="114">
        <v>1</v>
      </c>
      <c r="C14" s="114">
        <v>0</v>
      </c>
    </row>
    <row r="15" spans="1:8">
      <c r="A15" s="201" t="s">
        <v>801</v>
      </c>
      <c r="B15" s="114">
        <v>1</v>
      </c>
      <c r="C15" s="114">
        <v>0</v>
      </c>
    </row>
    <row r="16" spans="1:8">
      <c r="A16" s="201" t="s">
        <v>801</v>
      </c>
      <c r="B16" s="114">
        <v>1</v>
      </c>
      <c r="C16" s="114">
        <v>0</v>
      </c>
    </row>
    <row r="17" spans="1:3">
      <c r="A17" s="201" t="s">
        <v>801</v>
      </c>
      <c r="B17" s="114">
        <v>0</v>
      </c>
      <c r="C17" s="114">
        <v>1</v>
      </c>
    </row>
    <row r="18" spans="1:3">
      <c r="A18" s="201" t="s">
        <v>801</v>
      </c>
      <c r="B18" s="114">
        <v>1</v>
      </c>
      <c r="C18" s="114">
        <v>0</v>
      </c>
    </row>
    <row r="19" spans="1:3">
      <c r="A19" s="201" t="s">
        <v>801</v>
      </c>
      <c r="B19" s="114">
        <v>0</v>
      </c>
      <c r="C19" s="114">
        <v>1</v>
      </c>
    </row>
    <row r="20" spans="1:3">
      <c r="A20" s="201" t="s">
        <v>801</v>
      </c>
      <c r="B20" s="114">
        <v>0</v>
      </c>
      <c r="C20" s="114">
        <v>1</v>
      </c>
    </row>
    <row r="21" spans="1:3">
      <c r="A21" s="201" t="s">
        <v>801</v>
      </c>
      <c r="B21" s="114">
        <v>1</v>
      </c>
      <c r="C21" s="114">
        <v>0</v>
      </c>
    </row>
    <row r="22" spans="1:3">
      <c r="A22" s="201" t="s">
        <v>801</v>
      </c>
      <c r="B22" s="114">
        <v>0</v>
      </c>
      <c r="C22" s="114">
        <v>1</v>
      </c>
    </row>
    <row r="23" spans="1:3">
      <c r="A23" s="201" t="s">
        <v>801</v>
      </c>
      <c r="B23" s="114">
        <v>1</v>
      </c>
      <c r="C23" s="114">
        <v>0</v>
      </c>
    </row>
    <row r="24" spans="1:3">
      <c r="A24" s="201" t="s">
        <v>801</v>
      </c>
      <c r="B24" s="114">
        <v>0</v>
      </c>
      <c r="C24" s="114">
        <v>1</v>
      </c>
    </row>
    <row r="25" spans="1:3">
      <c r="A25" s="201" t="s">
        <v>801</v>
      </c>
      <c r="B25" s="114">
        <v>0</v>
      </c>
      <c r="C25" s="114">
        <v>1</v>
      </c>
    </row>
    <row r="26" spans="1:3">
      <c r="A26" s="201" t="s">
        <v>801</v>
      </c>
      <c r="B26" s="114">
        <v>1</v>
      </c>
      <c r="C26" s="114">
        <v>0</v>
      </c>
    </row>
    <row r="27" spans="1:3">
      <c r="A27" s="201" t="s">
        <v>801</v>
      </c>
      <c r="B27" s="114">
        <v>0</v>
      </c>
      <c r="C27" s="114">
        <v>1</v>
      </c>
    </row>
    <row r="28" spans="1:3">
      <c r="A28" s="201" t="s">
        <v>801</v>
      </c>
      <c r="B28" s="114">
        <v>1</v>
      </c>
      <c r="C28" s="114">
        <v>0</v>
      </c>
    </row>
    <row r="29" spans="1:3">
      <c r="A29" s="201" t="s">
        <v>801</v>
      </c>
      <c r="B29" s="114">
        <v>1</v>
      </c>
      <c r="C29" s="114">
        <v>0</v>
      </c>
    </row>
    <row r="30" spans="1:3">
      <c r="A30" s="201" t="s">
        <v>801</v>
      </c>
      <c r="B30" s="114">
        <v>0</v>
      </c>
      <c r="C30" s="114">
        <v>1</v>
      </c>
    </row>
    <row r="31" spans="1:3">
      <c r="A31" s="201" t="s">
        <v>801</v>
      </c>
      <c r="B31" s="114">
        <v>1</v>
      </c>
      <c r="C31" s="114">
        <v>0</v>
      </c>
    </row>
    <row r="32" spans="1:3">
      <c r="A32" s="201" t="s">
        <v>801</v>
      </c>
      <c r="B32" s="114">
        <v>0</v>
      </c>
      <c r="C32" s="114">
        <v>1</v>
      </c>
    </row>
    <row r="33" spans="1:3">
      <c r="A33" s="201" t="s">
        <v>801</v>
      </c>
      <c r="B33" s="114">
        <v>1</v>
      </c>
      <c r="C33" s="114">
        <v>0</v>
      </c>
    </row>
    <row r="34" spans="1:3">
      <c r="A34" s="201" t="s">
        <v>801</v>
      </c>
      <c r="B34" s="114">
        <v>0</v>
      </c>
      <c r="C34" s="114">
        <v>1</v>
      </c>
    </row>
    <row r="35" spans="1:3">
      <c r="A35" s="201" t="s">
        <v>801</v>
      </c>
      <c r="B35" s="114">
        <v>0</v>
      </c>
      <c r="C35" s="114">
        <v>1</v>
      </c>
    </row>
    <row r="36" spans="1:3">
      <c r="A36" s="201" t="s">
        <v>801</v>
      </c>
      <c r="B36" s="114">
        <v>0</v>
      </c>
      <c r="C36" s="114">
        <v>1</v>
      </c>
    </row>
    <row r="37" spans="1:3">
      <c r="A37" s="201" t="s">
        <v>801</v>
      </c>
      <c r="B37" s="114">
        <v>1</v>
      </c>
      <c r="C37" s="114">
        <v>0</v>
      </c>
    </row>
    <row r="38" spans="1:3">
      <c r="A38" s="201" t="s">
        <v>801</v>
      </c>
      <c r="B38" s="114">
        <v>1</v>
      </c>
      <c r="C38" s="114">
        <v>0</v>
      </c>
    </row>
    <row r="39" spans="1:3">
      <c r="A39" s="201" t="s">
        <v>801</v>
      </c>
      <c r="B39" s="114">
        <v>1</v>
      </c>
      <c r="C39" s="114">
        <v>0</v>
      </c>
    </row>
    <row r="40" spans="1:3">
      <c r="A40" s="201" t="s">
        <v>801</v>
      </c>
      <c r="B40" s="114">
        <v>1</v>
      </c>
      <c r="C40" s="114">
        <v>0</v>
      </c>
    </row>
    <row r="41" spans="1:3">
      <c r="A41" s="201" t="s">
        <v>801</v>
      </c>
      <c r="B41" s="114">
        <v>0</v>
      </c>
      <c r="C41" s="114">
        <v>1</v>
      </c>
    </row>
    <row r="42" spans="1:3">
      <c r="A42" s="201" t="s">
        <v>801</v>
      </c>
      <c r="B42" s="114">
        <v>1</v>
      </c>
      <c r="C42" s="114">
        <v>0</v>
      </c>
    </row>
    <row r="43" spans="1:3">
      <c r="A43" s="201" t="s">
        <v>801</v>
      </c>
      <c r="B43" s="114">
        <v>1</v>
      </c>
      <c r="C43" s="114">
        <v>0</v>
      </c>
    </row>
    <row r="44" spans="1:3">
      <c r="A44" s="201" t="s">
        <v>801</v>
      </c>
      <c r="B44" s="114">
        <v>1</v>
      </c>
      <c r="C44" s="114">
        <v>0</v>
      </c>
    </row>
    <row r="45" spans="1:3" s="168" customFormat="1">
      <c r="A45" s="201" t="s">
        <v>787</v>
      </c>
      <c r="B45" s="114">
        <v>1</v>
      </c>
      <c r="C45" s="114">
        <v>0</v>
      </c>
    </row>
    <row r="46" spans="1:3">
      <c r="A46" s="201" t="s">
        <v>787</v>
      </c>
      <c r="B46" s="114">
        <v>0</v>
      </c>
      <c r="C46" s="114">
        <v>1</v>
      </c>
    </row>
    <row r="47" spans="1:3">
      <c r="A47" s="201" t="s">
        <v>787</v>
      </c>
      <c r="B47" s="114">
        <v>0</v>
      </c>
      <c r="C47" s="114">
        <v>1</v>
      </c>
    </row>
    <row r="48" spans="1:3">
      <c r="A48" s="201" t="s">
        <v>787</v>
      </c>
      <c r="B48" s="114">
        <v>0</v>
      </c>
      <c r="C48" s="114">
        <v>1</v>
      </c>
    </row>
    <row r="49" spans="1:3">
      <c r="A49" s="201" t="s">
        <v>787</v>
      </c>
      <c r="B49" s="114">
        <v>0</v>
      </c>
      <c r="C49" s="114">
        <v>1</v>
      </c>
    </row>
    <row r="50" spans="1:3">
      <c r="A50" s="201" t="s">
        <v>787</v>
      </c>
      <c r="B50" s="114">
        <v>0</v>
      </c>
      <c r="C50" s="114">
        <v>1</v>
      </c>
    </row>
    <row r="51" spans="1:3">
      <c r="A51" s="201" t="s">
        <v>787</v>
      </c>
      <c r="B51" s="114">
        <v>1</v>
      </c>
      <c r="C51" s="114">
        <v>0</v>
      </c>
    </row>
    <row r="52" spans="1:3">
      <c r="A52" s="201" t="s">
        <v>787</v>
      </c>
      <c r="B52" s="114">
        <v>0</v>
      </c>
      <c r="C52" s="114">
        <v>1</v>
      </c>
    </row>
    <row r="53" spans="1:3">
      <c r="A53" s="201" t="s">
        <v>787</v>
      </c>
      <c r="B53" s="114">
        <v>0</v>
      </c>
      <c r="C53" s="114">
        <v>1</v>
      </c>
    </row>
    <row r="54" spans="1:3">
      <c r="A54" s="201" t="s">
        <v>787</v>
      </c>
      <c r="B54" s="114">
        <v>1</v>
      </c>
      <c r="C54" s="114">
        <v>0</v>
      </c>
    </row>
    <row r="55" spans="1:3">
      <c r="A55" s="201" t="s">
        <v>787</v>
      </c>
      <c r="B55" s="114">
        <v>1</v>
      </c>
      <c r="C55" s="114">
        <v>0</v>
      </c>
    </row>
    <row r="56" spans="1:3">
      <c r="A56" s="201" t="s">
        <v>795</v>
      </c>
      <c r="B56" s="114">
        <v>0</v>
      </c>
      <c r="C56" s="114">
        <v>1</v>
      </c>
    </row>
    <row r="57" spans="1:3">
      <c r="A57" s="201" t="s">
        <v>795</v>
      </c>
      <c r="B57" s="114">
        <v>0</v>
      </c>
      <c r="C57" s="114">
        <v>1</v>
      </c>
    </row>
    <row r="58" spans="1:3">
      <c r="A58" s="201" t="s">
        <v>795</v>
      </c>
      <c r="B58" s="114">
        <v>0</v>
      </c>
      <c r="C58" s="114">
        <v>1</v>
      </c>
    </row>
    <row r="59" spans="1:3">
      <c r="A59" s="114" t="s">
        <v>795</v>
      </c>
      <c r="B59" s="114">
        <v>0</v>
      </c>
      <c r="C59" s="114">
        <v>1</v>
      </c>
    </row>
    <row r="60" spans="1:3">
      <c r="A60" s="201" t="s">
        <v>795</v>
      </c>
      <c r="B60" s="114">
        <v>0</v>
      </c>
      <c r="C60" s="114">
        <v>1</v>
      </c>
    </row>
    <row r="61" spans="1:3">
      <c r="A61" s="201" t="s">
        <v>795</v>
      </c>
      <c r="B61" s="114">
        <v>1</v>
      </c>
      <c r="C61" s="114">
        <v>0</v>
      </c>
    </row>
    <row r="62" spans="1:3">
      <c r="A62" s="201" t="s">
        <v>795</v>
      </c>
      <c r="B62" s="114">
        <v>0</v>
      </c>
      <c r="C62" s="114">
        <v>1</v>
      </c>
    </row>
    <row r="63" spans="1:3">
      <c r="A63" s="201" t="s">
        <v>795</v>
      </c>
      <c r="B63" s="114">
        <v>0</v>
      </c>
      <c r="C63" s="114">
        <v>1</v>
      </c>
    </row>
    <row r="64" spans="1:3">
      <c r="A64" s="201" t="s">
        <v>795</v>
      </c>
      <c r="B64" s="114">
        <v>0</v>
      </c>
      <c r="C64" s="114">
        <v>1</v>
      </c>
    </row>
    <row r="65" spans="1:3">
      <c r="A65" s="201" t="s">
        <v>795</v>
      </c>
      <c r="B65" s="114">
        <v>0</v>
      </c>
      <c r="C65" s="114">
        <v>1</v>
      </c>
    </row>
    <row r="66" spans="1:3">
      <c r="A66" s="201" t="s">
        <v>795</v>
      </c>
      <c r="B66" s="114">
        <v>1</v>
      </c>
      <c r="C66" s="114">
        <v>0</v>
      </c>
    </row>
    <row r="67" spans="1:3">
      <c r="A67" s="201" t="s">
        <v>795</v>
      </c>
      <c r="B67" s="114">
        <v>0</v>
      </c>
      <c r="C67" s="114">
        <v>1</v>
      </c>
    </row>
    <row r="68" spans="1:3">
      <c r="A68" s="201" t="s">
        <v>795</v>
      </c>
      <c r="B68" s="114">
        <v>0</v>
      </c>
      <c r="C68" s="114">
        <v>1</v>
      </c>
    </row>
    <row r="69" spans="1:3">
      <c r="A69" s="201" t="s">
        <v>795</v>
      </c>
      <c r="B69" s="114">
        <v>1</v>
      </c>
      <c r="C69" s="114">
        <v>0</v>
      </c>
    </row>
    <row r="70" spans="1:3">
      <c r="A70" s="201" t="s">
        <v>795</v>
      </c>
      <c r="B70" s="114">
        <v>0</v>
      </c>
      <c r="C70" s="114">
        <v>1</v>
      </c>
    </row>
    <row r="71" spans="1:3">
      <c r="A71" s="201" t="s">
        <v>795</v>
      </c>
      <c r="B71" s="114">
        <v>0</v>
      </c>
      <c r="C71" s="114">
        <v>1</v>
      </c>
    </row>
    <row r="72" spans="1:3">
      <c r="A72" s="201" t="s">
        <v>795</v>
      </c>
      <c r="B72" s="114">
        <v>1</v>
      </c>
      <c r="C72" s="114">
        <v>0</v>
      </c>
    </row>
    <row r="73" spans="1:3">
      <c r="A73" s="201" t="s">
        <v>795</v>
      </c>
      <c r="B73" s="114">
        <v>0</v>
      </c>
      <c r="C73" s="114">
        <v>1</v>
      </c>
    </row>
    <row r="74" spans="1:3">
      <c r="A74" s="201" t="s">
        <v>795</v>
      </c>
      <c r="B74" s="114">
        <v>1</v>
      </c>
      <c r="C74" s="114">
        <v>0</v>
      </c>
    </row>
    <row r="75" spans="1:3">
      <c r="A75" s="201" t="s">
        <v>795</v>
      </c>
      <c r="B75" s="114">
        <v>1</v>
      </c>
      <c r="C75" s="114">
        <v>0</v>
      </c>
    </row>
    <row r="76" spans="1:3">
      <c r="A76" s="201" t="s">
        <v>795</v>
      </c>
      <c r="B76" s="114">
        <v>0</v>
      </c>
      <c r="C76" s="114">
        <v>1</v>
      </c>
    </row>
    <row r="77" spans="1:3">
      <c r="A77" s="201" t="s">
        <v>795</v>
      </c>
    </row>
    <row r="78" spans="1:3">
      <c r="A78" s="201" t="s">
        <v>795</v>
      </c>
      <c r="B78" s="114">
        <v>1</v>
      </c>
      <c r="C78" s="114">
        <v>0</v>
      </c>
    </row>
    <row r="79" spans="1:3">
      <c r="A79" s="201" t="s">
        <v>795</v>
      </c>
      <c r="B79" s="114">
        <v>1</v>
      </c>
      <c r="C79" s="114">
        <v>0</v>
      </c>
    </row>
    <row r="80" spans="1:3">
      <c r="A80" s="201" t="s">
        <v>795</v>
      </c>
      <c r="B80" s="114">
        <v>1</v>
      </c>
      <c r="C80" s="114">
        <v>0</v>
      </c>
    </row>
    <row r="81" spans="1:3">
      <c r="A81" s="201" t="s">
        <v>795</v>
      </c>
      <c r="B81" s="114">
        <v>1</v>
      </c>
      <c r="C81" s="114">
        <v>0</v>
      </c>
    </row>
    <row r="82" spans="1:3">
      <c r="A82" s="201" t="s">
        <v>795</v>
      </c>
      <c r="B82" s="114">
        <v>1</v>
      </c>
      <c r="C82" s="114">
        <v>0</v>
      </c>
    </row>
    <row r="83" spans="1:3">
      <c r="A83" s="201" t="s">
        <v>790</v>
      </c>
      <c r="B83" s="114">
        <v>1</v>
      </c>
      <c r="C83" s="114">
        <v>0</v>
      </c>
    </row>
    <row r="84" spans="1:3">
      <c r="A84" s="201" t="s">
        <v>790</v>
      </c>
      <c r="B84" s="114">
        <v>0</v>
      </c>
      <c r="C84" s="114">
        <v>1</v>
      </c>
    </row>
    <row r="85" spans="1:3">
      <c r="A85" s="201" t="s">
        <v>790</v>
      </c>
      <c r="B85" s="114">
        <v>0</v>
      </c>
      <c r="C85" s="114">
        <v>1</v>
      </c>
    </row>
    <row r="86" spans="1:3">
      <c r="A86" s="201" t="s">
        <v>790</v>
      </c>
      <c r="B86" s="114">
        <v>0</v>
      </c>
      <c r="C86" s="114">
        <v>1</v>
      </c>
    </row>
    <row r="87" spans="1:3">
      <c r="A87" s="201" t="s">
        <v>790</v>
      </c>
      <c r="B87" s="114">
        <v>1</v>
      </c>
      <c r="C87" s="114">
        <v>0</v>
      </c>
    </row>
    <row r="88" spans="1:3">
      <c r="A88" s="201" t="s">
        <v>790</v>
      </c>
      <c r="B88" s="114">
        <v>0</v>
      </c>
      <c r="C88" s="114">
        <v>1</v>
      </c>
    </row>
    <row r="89" spans="1:3">
      <c r="A89" s="201" t="s">
        <v>790</v>
      </c>
      <c r="B89" s="114">
        <v>0</v>
      </c>
      <c r="C89" s="114">
        <v>1</v>
      </c>
    </row>
    <row r="90" spans="1:3">
      <c r="A90" s="201" t="s">
        <v>790</v>
      </c>
      <c r="B90" s="114">
        <v>0</v>
      </c>
      <c r="C90" s="114">
        <v>1</v>
      </c>
    </row>
    <row r="91" spans="1:3">
      <c r="A91" s="201" t="s">
        <v>790</v>
      </c>
      <c r="B91" s="114">
        <v>0</v>
      </c>
      <c r="C91" s="114">
        <v>1</v>
      </c>
    </row>
    <row r="92" spans="1:3">
      <c r="A92" s="201" t="s">
        <v>790</v>
      </c>
      <c r="B92" s="114">
        <v>0</v>
      </c>
      <c r="C92" s="114">
        <v>1</v>
      </c>
    </row>
    <row r="93" spans="1:3">
      <c r="A93" s="201" t="s">
        <v>790</v>
      </c>
      <c r="B93" s="114">
        <v>0</v>
      </c>
      <c r="C93" s="114">
        <v>1</v>
      </c>
    </row>
    <row r="94" spans="1:3">
      <c r="A94" s="201" t="s">
        <v>790</v>
      </c>
      <c r="B94" s="114">
        <v>0</v>
      </c>
      <c r="C94" s="114">
        <v>1</v>
      </c>
    </row>
    <row r="95" spans="1:3">
      <c r="A95" s="201" t="s">
        <v>790</v>
      </c>
      <c r="B95" s="114">
        <v>0</v>
      </c>
      <c r="C95" s="114">
        <v>1</v>
      </c>
    </row>
    <row r="96" spans="1:3">
      <c r="A96" s="201" t="s">
        <v>790</v>
      </c>
      <c r="B96" s="114">
        <v>1</v>
      </c>
      <c r="C96" s="114">
        <v>0</v>
      </c>
    </row>
    <row r="97" spans="1:3">
      <c r="A97" s="201" t="s">
        <v>790</v>
      </c>
      <c r="B97" s="114">
        <v>1</v>
      </c>
      <c r="C97" s="114">
        <v>0</v>
      </c>
    </row>
    <row r="98" spans="1:3">
      <c r="A98" s="201" t="s">
        <v>790</v>
      </c>
      <c r="B98" s="114">
        <v>0</v>
      </c>
      <c r="C98" s="114">
        <v>1</v>
      </c>
    </row>
    <row r="99" spans="1:3">
      <c r="A99" s="201" t="s">
        <v>790</v>
      </c>
      <c r="B99" s="114">
        <v>1</v>
      </c>
      <c r="C99" s="114">
        <v>0</v>
      </c>
    </row>
    <row r="100" spans="1:3">
      <c r="A100" s="201" t="s">
        <v>790</v>
      </c>
      <c r="B100" s="114">
        <v>0</v>
      </c>
      <c r="C100" s="114">
        <v>1</v>
      </c>
    </row>
    <row r="101" spans="1:3">
      <c r="A101" s="201" t="s">
        <v>790</v>
      </c>
      <c r="B101" s="114">
        <v>0</v>
      </c>
      <c r="C101" s="114">
        <v>1</v>
      </c>
    </row>
    <row r="102" spans="1:3">
      <c r="A102" s="201" t="s">
        <v>790</v>
      </c>
      <c r="B102" s="114">
        <v>0</v>
      </c>
      <c r="C102" s="114">
        <v>1</v>
      </c>
    </row>
    <row r="103" spans="1:3">
      <c r="A103" s="201" t="s">
        <v>790</v>
      </c>
      <c r="B103" s="114">
        <v>0</v>
      </c>
      <c r="C103" s="114">
        <v>1</v>
      </c>
    </row>
    <row r="104" spans="1:3">
      <c r="A104" s="201" t="s">
        <v>790</v>
      </c>
      <c r="B104" s="114">
        <v>1</v>
      </c>
      <c r="C104" s="114">
        <v>0</v>
      </c>
    </row>
    <row r="105" spans="1:3">
      <c r="A105" s="201" t="s">
        <v>790</v>
      </c>
      <c r="B105" s="114">
        <v>0</v>
      </c>
      <c r="C105" s="114">
        <v>1</v>
      </c>
    </row>
    <row r="106" spans="1:3">
      <c r="A106" s="201" t="s">
        <v>790</v>
      </c>
      <c r="B106" s="114">
        <v>0</v>
      </c>
      <c r="C106" s="114">
        <v>1</v>
      </c>
    </row>
    <row r="107" spans="1:3">
      <c r="A107" s="201" t="s">
        <v>790</v>
      </c>
      <c r="B107" s="114">
        <v>0</v>
      </c>
      <c r="C107" s="114">
        <v>1</v>
      </c>
    </row>
    <row r="108" spans="1:3">
      <c r="A108" s="201" t="s">
        <v>790</v>
      </c>
      <c r="B108" s="114">
        <v>1</v>
      </c>
      <c r="C108" s="114">
        <v>0</v>
      </c>
    </row>
    <row r="109" spans="1:3">
      <c r="A109" s="201" t="s">
        <v>790</v>
      </c>
      <c r="B109" s="114">
        <v>0</v>
      </c>
      <c r="C109" s="114">
        <v>1</v>
      </c>
    </row>
    <row r="110" spans="1:3">
      <c r="A110" s="201" t="s">
        <v>790</v>
      </c>
      <c r="B110" s="114">
        <v>1</v>
      </c>
      <c r="C110" s="114">
        <v>0</v>
      </c>
    </row>
    <row r="111" spans="1:3">
      <c r="A111" s="201" t="s">
        <v>790</v>
      </c>
      <c r="B111" s="114">
        <v>0</v>
      </c>
      <c r="C111" s="114">
        <v>1</v>
      </c>
    </row>
    <row r="112" spans="1:3">
      <c r="A112" s="201" t="s">
        <v>790</v>
      </c>
      <c r="B112" s="114">
        <v>1</v>
      </c>
      <c r="C112" s="114">
        <v>0</v>
      </c>
    </row>
    <row r="113" spans="1:3">
      <c r="A113" s="201" t="s">
        <v>790</v>
      </c>
      <c r="B113" s="114">
        <v>1</v>
      </c>
      <c r="C113" s="114">
        <v>0</v>
      </c>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N186"/>
  <sheetViews>
    <sheetView workbookViewId="0"/>
  </sheetViews>
  <sheetFormatPr defaultRowHeight="14.5"/>
  <cols>
    <col min="1" max="1" width="7.7265625" style="201" customWidth="1"/>
    <col min="2" max="2" width="9.7265625" style="114" customWidth="1"/>
    <col min="3" max="3" width="11" style="114" customWidth="1"/>
    <col min="4" max="4" width="12.453125" style="101" customWidth="1"/>
    <col min="5" max="5" width="15" style="101" customWidth="1"/>
    <col min="6" max="6" width="10.81640625" style="101" customWidth="1"/>
    <col min="7" max="8" width="5.81640625" style="101" customWidth="1"/>
    <col min="9" max="14" width="9.1796875" style="101"/>
  </cols>
  <sheetData>
    <row r="1" spans="1:9" ht="72.5">
      <c r="A1" s="95" t="s">
        <v>982</v>
      </c>
      <c r="B1" s="114" t="s">
        <v>1314</v>
      </c>
      <c r="C1" s="114" t="s">
        <v>1315</v>
      </c>
      <c r="F1" s="76" t="s">
        <v>1477</v>
      </c>
      <c r="G1" s="101" t="s">
        <v>1481</v>
      </c>
      <c r="H1" s="101" t="s">
        <v>1482</v>
      </c>
    </row>
    <row r="2" spans="1:9">
      <c r="A2" s="201" t="s">
        <v>801</v>
      </c>
      <c r="B2" s="114">
        <v>1</v>
      </c>
      <c r="C2" s="114">
        <v>0</v>
      </c>
      <c r="F2" s="91" t="s">
        <v>801</v>
      </c>
      <c r="G2" s="76">
        <f>SUM(B2:B44)/COUNT(B2:B44)</f>
        <v>0.86046511627906974</v>
      </c>
      <c r="H2" s="76">
        <f>SUM(C2:C44)/COUNT(C2:C44)</f>
        <v>0.13953488372093023</v>
      </c>
      <c r="I2" s="76"/>
    </row>
    <row r="3" spans="1:9">
      <c r="A3" s="201" t="s">
        <v>801</v>
      </c>
      <c r="B3" s="114">
        <v>1</v>
      </c>
      <c r="C3" s="114">
        <v>0</v>
      </c>
      <c r="F3" s="91" t="s">
        <v>790</v>
      </c>
      <c r="G3" s="76">
        <f>SUM(B83:B113)/COUNT(B83:B113)</f>
        <v>0.93548387096774188</v>
      </c>
      <c r="H3" s="76">
        <f>SUM(C83:C113)/COUNT(C83:C113)</f>
        <v>6.4516129032258063E-2</v>
      </c>
      <c r="I3" s="76"/>
    </row>
    <row r="4" spans="1:9">
      <c r="A4" s="201" t="s">
        <v>801</v>
      </c>
      <c r="B4" s="114">
        <v>1</v>
      </c>
      <c r="C4" s="114">
        <v>0</v>
      </c>
      <c r="F4" s="91" t="s">
        <v>795</v>
      </c>
      <c r="G4" s="76">
        <f>SUM(B56:B82)/COUNT(B56:B82)</f>
        <v>0.84615384615384615</v>
      </c>
      <c r="H4" s="76">
        <f>SUM(C56:C82)/COUNT(C56:C82)</f>
        <v>0.15384615384615385</v>
      </c>
      <c r="I4" s="76"/>
    </row>
    <row r="5" spans="1:9">
      <c r="A5" s="201" t="s">
        <v>801</v>
      </c>
      <c r="B5" s="114">
        <v>1</v>
      </c>
      <c r="C5" s="114">
        <v>0</v>
      </c>
      <c r="F5" s="91" t="s">
        <v>787</v>
      </c>
      <c r="G5" s="76">
        <f>SUM(B45:B55)/COUNT(B45:B55)</f>
        <v>0.72727272727272729</v>
      </c>
      <c r="H5" s="76">
        <f>SUM(C45:C55)/COUNT(C45:C55)</f>
        <v>0.27272727272727271</v>
      </c>
      <c r="I5" s="76"/>
    </row>
    <row r="6" spans="1:9">
      <c r="A6" s="201" t="s">
        <v>801</v>
      </c>
      <c r="B6" s="114">
        <v>1</v>
      </c>
      <c r="C6" s="114">
        <v>0</v>
      </c>
      <c r="F6" s="76" t="s">
        <v>1479</v>
      </c>
      <c r="G6" s="76">
        <f>SUM(B2:B113)/COUNT(B2:B113)</f>
        <v>0.86486486486486491</v>
      </c>
      <c r="H6" s="76">
        <f>SUM(C2:C113)/COUNT(C2:C113)</f>
        <v>0.13513513513513514</v>
      </c>
      <c r="I6" s="76"/>
    </row>
    <row r="7" spans="1:9">
      <c r="A7" s="201" t="s">
        <v>801</v>
      </c>
      <c r="B7" s="114">
        <v>1</v>
      </c>
      <c r="C7" s="114">
        <v>0</v>
      </c>
    </row>
    <row r="8" spans="1:9">
      <c r="A8" s="201" t="s">
        <v>801</v>
      </c>
      <c r="B8" s="114">
        <v>1</v>
      </c>
      <c r="C8" s="114">
        <v>0</v>
      </c>
    </row>
    <row r="9" spans="1:9">
      <c r="A9" s="201" t="s">
        <v>801</v>
      </c>
      <c r="B9" s="114">
        <v>0</v>
      </c>
      <c r="C9" s="114">
        <v>1</v>
      </c>
    </row>
    <row r="10" spans="1:9">
      <c r="A10" s="201" t="s">
        <v>801</v>
      </c>
      <c r="B10" s="114">
        <v>1</v>
      </c>
      <c r="C10" s="114">
        <v>0</v>
      </c>
    </row>
    <row r="11" spans="1:9">
      <c r="A11" s="201" t="s">
        <v>801</v>
      </c>
      <c r="B11" s="114">
        <v>1</v>
      </c>
      <c r="C11" s="114">
        <v>0</v>
      </c>
    </row>
    <row r="12" spans="1:9">
      <c r="A12" s="201" t="s">
        <v>801</v>
      </c>
      <c r="B12" s="114">
        <v>1</v>
      </c>
      <c r="C12" s="114">
        <v>0</v>
      </c>
    </row>
    <row r="13" spans="1:9">
      <c r="A13" s="201" t="s">
        <v>801</v>
      </c>
      <c r="B13" s="114">
        <v>1</v>
      </c>
      <c r="C13" s="114">
        <v>0</v>
      </c>
    </row>
    <row r="14" spans="1:9">
      <c r="A14" s="201" t="s">
        <v>801</v>
      </c>
      <c r="B14" s="114">
        <v>1</v>
      </c>
      <c r="C14" s="114">
        <v>0</v>
      </c>
    </row>
    <row r="15" spans="1:9">
      <c r="A15" s="201" t="s">
        <v>801</v>
      </c>
      <c r="B15" s="114">
        <v>1</v>
      </c>
      <c r="C15" s="114">
        <v>0</v>
      </c>
    </row>
    <row r="16" spans="1:9">
      <c r="A16" s="201" t="s">
        <v>801</v>
      </c>
      <c r="B16" s="114">
        <v>1</v>
      </c>
      <c r="C16" s="114">
        <v>0</v>
      </c>
    </row>
    <row r="17" spans="1:3">
      <c r="A17" s="201" t="s">
        <v>801</v>
      </c>
      <c r="B17" s="114">
        <v>1</v>
      </c>
      <c r="C17" s="114">
        <v>0</v>
      </c>
    </row>
    <row r="18" spans="1:3">
      <c r="A18" s="201" t="s">
        <v>801</v>
      </c>
      <c r="B18" s="114">
        <v>0</v>
      </c>
      <c r="C18" s="114">
        <v>1</v>
      </c>
    </row>
    <row r="19" spans="1:3">
      <c r="A19" s="201" t="s">
        <v>801</v>
      </c>
      <c r="B19" s="114">
        <v>1</v>
      </c>
      <c r="C19" s="114">
        <v>0</v>
      </c>
    </row>
    <row r="20" spans="1:3">
      <c r="A20" s="201" t="s">
        <v>801</v>
      </c>
      <c r="B20" s="114">
        <v>1</v>
      </c>
      <c r="C20" s="114">
        <v>0</v>
      </c>
    </row>
    <row r="21" spans="1:3">
      <c r="A21" s="201" t="s">
        <v>801</v>
      </c>
      <c r="B21" s="114">
        <v>1</v>
      </c>
      <c r="C21" s="114">
        <v>0</v>
      </c>
    </row>
    <row r="22" spans="1:3">
      <c r="A22" s="201" t="s">
        <v>801</v>
      </c>
      <c r="B22" s="114">
        <v>1</v>
      </c>
      <c r="C22" s="114">
        <v>0</v>
      </c>
    </row>
    <row r="23" spans="1:3">
      <c r="A23" s="201" t="s">
        <v>801</v>
      </c>
      <c r="B23" s="114">
        <v>1</v>
      </c>
      <c r="C23" s="114">
        <v>0</v>
      </c>
    </row>
    <row r="24" spans="1:3">
      <c r="A24" s="201" t="s">
        <v>801</v>
      </c>
      <c r="B24" s="114">
        <v>1</v>
      </c>
      <c r="C24" s="114">
        <v>0</v>
      </c>
    </row>
    <row r="25" spans="1:3">
      <c r="A25" s="201" t="s">
        <v>801</v>
      </c>
      <c r="B25" s="114">
        <v>1</v>
      </c>
      <c r="C25" s="114">
        <v>0</v>
      </c>
    </row>
    <row r="26" spans="1:3">
      <c r="A26" s="201" t="s">
        <v>801</v>
      </c>
      <c r="B26" s="114">
        <v>0</v>
      </c>
      <c r="C26" s="114">
        <v>1</v>
      </c>
    </row>
    <row r="27" spans="1:3">
      <c r="A27" s="201" t="s">
        <v>801</v>
      </c>
      <c r="B27" s="114">
        <v>1</v>
      </c>
      <c r="C27" s="114">
        <v>0</v>
      </c>
    </row>
    <row r="28" spans="1:3">
      <c r="A28" s="201" t="s">
        <v>801</v>
      </c>
      <c r="B28" s="114">
        <v>1</v>
      </c>
      <c r="C28" s="114">
        <v>0</v>
      </c>
    </row>
    <row r="29" spans="1:3">
      <c r="A29" s="201" t="s">
        <v>801</v>
      </c>
      <c r="B29" s="114">
        <v>0</v>
      </c>
      <c r="C29" s="114">
        <v>1</v>
      </c>
    </row>
    <row r="30" spans="1:3">
      <c r="A30" s="201" t="s">
        <v>801</v>
      </c>
      <c r="B30" s="114">
        <v>1</v>
      </c>
      <c r="C30" s="114">
        <v>0</v>
      </c>
    </row>
    <row r="31" spans="1:3">
      <c r="A31" s="201" t="s">
        <v>801</v>
      </c>
      <c r="B31" s="114">
        <v>1</v>
      </c>
      <c r="C31" s="114">
        <v>0</v>
      </c>
    </row>
    <row r="32" spans="1:3">
      <c r="A32" s="201" t="s">
        <v>801</v>
      </c>
      <c r="B32" s="114">
        <v>1</v>
      </c>
      <c r="C32" s="114">
        <v>0</v>
      </c>
    </row>
    <row r="33" spans="1:14">
      <c r="A33" s="201" t="s">
        <v>801</v>
      </c>
      <c r="B33" s="114">
        <v>1</v>
      </c>
      <c r="C33" s="114">
        <v>0</v>
      </c>
    </row>
    <row r="34" spans="1:14">
      <c r="A34" s="201" t="s">
        <v>801</v>
      </c>
      <c r="B34" s="114">
        <v>1</v>
      </c>
      <c r="C34" s="114">
        <v>0</v>
      </c>
    </row>
    <row r="35" spans="1:14">
      <c r="A35" s="201" t="s">
        <v>801</v>
      </c>
      <c r="B35" s="114">
        <v>1</v>
      </c>
      <c r="C35" s="114">
        <v>0</v>
      </c>
    </row>
    <row r="36" spans="1:14">
      <c r="A36" s="201" t="s">
        <v>801</v>
      </c>
      <c r="B36" s="114">
        <v>1</v>
      </c>
      <c r="C36" s="114">
        <v>0</v>
      </c>
    </row>
    <row r="37" spans="1:14">
      <c r="A37" s="201" t="s">
        <v>801</v>
      </c>
      <c r="B37" s="114">
        <v>0</v>
      </c>
      <c r="C37" s="114">
        <v>1</v>
      </c>
    </row>
    <row r="38" spans="1:14">
      <c r="A38" s="201" t="s">
        <v>801</v>
      </c>
      <c r="B38" s="114">
        <v>1</v>
      </c>
      <c r="C38" s="114">
        <v>0</v>
      </c>
    </row>
    <row r="39" spans="1:14">
      <c r="A39" s="201" t="s">
        <v>801</v>
      </c>
      <c r="B39" s="114">
        <v>1</v>
      </c>
      <c r="C39" s="114">
        <v>0</v>
      </c>
    </row>
    <row r="40" spans="1:14">
      <c r="A40" s="201" t="s">
        <v>801</v>
      </c>
      <c r="B40" s="114">
        <v>1</v>
      </c>
      <c r="C40" s="114">
        <v>0</v>
      </c>
    </row>
    <row r="41" spans="1:14">
      <c r="A41" s="201" t="s">
        <v>801</v>
      </c>
      <c r="B41" s="114">
        <v>1</v>
      </c>
      <c r="C41" s="114">
        <v>0</v>
      </c>
    </row>
    <row r="42" spans="1:14">
      <c r="A42" s="201" t="s">
        <v>801</v>
      </c>
      <c r="B42" s="114">
        <v>0</v>
      </c>
      <c r="C42" s="114">
        <v>1</v>
      </c>
    </row>
    <row r="43" spans="1:14">
      <c r="A43" s="201" t="s">
        <v>801</v>
      </c>
      <c r="B43" s="114">
        <v>1</v>
      </c>
      <c r="C43" s="114">
        <v>0</v>
      </c>
    </row>
    <row r="44" spans="1:14">
      <c r="A44" s="201" t="s">
        <v>801</v>
      </c>
      <c r="B44" s="114">
        <v>1</v>
      </c>
      <c r="C44" s="114">
        <v>0</v>
      </c>
    </row>
    <row r="45" spans="1:14" s="168" customFormat="1">
      <c r="A45" s="201" t="s">
        <v>787</v>
      </c>
      <c r="B45" s="114">
        <v>1</v>
      </c>
      <c r="C45" s="114">
        <v>0</v>
      </c>
      <c r="D45" s="101"/>
      <c r="E45" s="101"/>
      <c r="F45" s="101"/>
      <c r="G45" s="101"/>
      <c r="H45" s="101"/>
      <c r="I45" s="101"/>
      <c r="J45" s="101"/>
      <c r="K45" s="101"/>
      <c r="L45" s="101"/>
      <c r="M45" s="101"/>
      <c r="N45" s="101"/>
    </row>
    <row r="46" spans="1:14">
      <c r="A46" s="201" t="s">
        <v>787</v>
      </c>
      <c r="B46" s="114">
        <v>0</v>
      </c>
      <c r="C46" s="114">
        <v>1</v>
      </c>
    </row>
    <row r="47" spans="1:14">
      <c r="A47" s="201" t="s">
        <v>787</v>
      </c>
      <c r="B47" s="114">
        <v>0</v>
      </c>
      <c r="C47" s="114">
        <v>1</v>
      </c>
    </row>
    <row r="48" spans="1:14">
      <c r="A48" s="201" t="s">
        <v>787</v>
      </c>
      <c r="B48" s="114">
        <v>1</v>
      </c>
      <c r="C48" s="114">
        <v>0</v>
      </c>
    </row>
    <row r="49" spans="1:3">
      <c r="A49" s="201" t="s">
        <v>787</v>
      </c>
      <c r="B49" s="114">
        <v>0</v>
      </c>
      <c r="C49" s="114">
        <v>1</v>
      </c>
    </row>
    <row r="50" spans="1:3">
      <c r="A50" s="201" t="s">
        <v>787</v>
      </c>
      <c r="B50" s="114">
        <v>1</v>
      </c>
      <c r="C50" s="114">
        <v>0</v>
      </c>
    </row>
    <row r="51" spans="1:3">
      <c r="A51" s="201" t="s">
        <v>787</v>
      </c>
      <c r="B51" s="114">
        <v>1</v>
      </c>
      <c r="C51" s="114">
        <v>0</v>
      </c>
    </row>
    <row r="52" spans="1:3">
      <c r="A52" s="201" t="s">
        <v>787</v>
      </c>
      <c r="B52" s="114">
        <v>1</v>
      </c>
      <c r="C52" s="114">
        <v>0</v>
      </c>
    </row>
    <row r="53" spans="1:3">
      <c r="A53" s="201" t="s">
        <v>787</v>
      </c>
      <c r="B53" s="114">
        <v>1</v>
      </c>
      <c r="C53" s="114">
        <v>0</v>
      </c>
    </row>
    <row r="54" spans="1:3">
      <c r="A54" s="201" t="s">
        <v>787</v>
      </c>
      <c r="B54" s="114">
        <v>1</v>
      </c>
      <c r="C54" s="114">
        <v>0</v>
      </c>
    </row>
    <row r="55" spans="1:3">
      <c r="A55" s="201" t="s">
        <v>787</v>
      </c>
      <c r="B55" s="114">
        <v>1</v>
      </c>
      <c r="C55" s="114">
        <v>0</v>
      </c>
    </row>
    <row r="56" spans="1:3">
      <c r="A56" s="201" t="s">
        <v>795</v>
      </c>
      <c r="B56" s="114">
        <v>1</v>
      </c>
      <c r="C56" s="114">
        <v>0</v>
      </c>
    </row>
    <row r="57" spans="1:3">
      <c r="A57" s="201" t="s">
        <v>795</v>
      </c>
      <c r="B57" s="114">
        <v>1</v>
      </c>
      <c r="C57" s="114">
        <v>0</v>
      </c>
    </row>
    <row r="58" spans="1:3">
      <c r="A58" s="201" t="s">
        <v>795</v>
      </c>
      <c r="B58" s="114">
        <v>1</v>
      </c>
      <c r="C58" s="114">
        <v>0</v>
      </c>
    </row>
    <row r="59" spans="1:3">
      <c r="A59" s="114" t="s">
        <v>795</v>
      </c>
      <c r="B59" s="114">
        <v>1</v>
      </c>
      <c r="C59" s="114">
        <v>0</v>
      </c>
    </row>
    <row r="60" spans="1:3">
      <c r="A60" s="201" t="s">
        <v>795</v>
      </c>
      <c r="B60" s="114">
        <v>1</v>
      </c>
      <c r="C60" s="114">
        <v>0</v>
      </c>
    </row>
    <row r="61" spans="1:3">
      <c r="A61" s="201" t="s">
        <v>795</v>
      </c>
      <c r="B61" s="114">
        <v>0</v>
      </c>
      <c r="C61" s="114">
        <v>1</v>
      </c>
    </row>
    <row r="62" spans="1:3">
      <c r="A62" s="201" t="s">
        <v>795</v>
      </c>
      <c r="B62" s="114">
        <v>1</v>
      </c>
      <c r="C62" s="114">
        <v>0</v>
      </c>
    </row>
    <row r="63" spans="1:3">
      <c r="A63" s="201" t="s">
        <v>795</v>
      </c>
      <c r="B63" s="114">
        <v>1</v>
      </c>
      <c r="C63" s="114">
        <v>0</v>
      </c>
    </row>
    <row r="64" spans="1:3">
      <c r="A64" s="201" t="s">
        <v>795</v>
      </c>
      <c r="B64" s="114">
        <v>1</v>
      </c>
      <c r="C64" s="114">
        <v>0</v>
      </c>
    </row>
    <row r="65" spans="1:3">
      <c r="A65" s="201" t="s">
        <v>795</v>
      </c>
      <c r="B65" s="114">
        <v>1</v>
      </c>
      <c r="C65" s="114">
        <v>0</v>
      </c>
    </row>
    <row r="66" spans="1:3">
      <c r="A66" s="201" t="s">
        <v>795</v>
      </c>
      <c r="B66" s="114">
        <v>0</v>
      </c>
      <c r="C66" s="114">
        <v>1</v>
      </c>
    </row>
    <row r="67" spans="1:3">
      <c r="A67" s="201" t="s">
        <v>795</v>
      </c>
      <c r="B67" s="114">
        <v>1</v>
      </c>
      <c r="C67" s="114">
        <v>0</v>
      </c>
    </row>
    <row r="68" spans="1:3">
      <c r="A68" s="201" t="s">
        <v>795</v>
      </c>
      <c r="B68" s="114">
        <v>1</v>
      </c>
      <c r="C68" s="114">
        <v>0</v>
      </c>
    </row>
    <row r="69" spans="1:3">
      <c r="A69" s="201" t="s">
        <v>795</v>
      </c>
      <c r="B69" s="114">
        <v>1</v>
      </c>
      <c r="C69" s="114">
        <v>0</v>
      </c>
    </row>
    <row r="70" spans="1:3">
      <c r="A70" s="201" t="s">
        <v>795</v>
      </c>
      <c r="B70" s="114">
        <v>1</v>
      </c>
      <c r="C70" s="114">
        <v>0</v>
      </c>
    </row>
    <row r="71" spans="1:3">
      <c r="A71" s="201" t="s">
        <v>795</v>
      </c>
      <c r="B71" s="114">
        <v>1</v>
      </c>
      <c r="C71" s="114">
        <v>0</v>
      </c>
    </row>
    <row r="72" spans="1:3">
      <c r="A72" s="201" t="s">
        <v>795</v>
      </c>
      <c r="B72" s="114">
        <v>0</v>
      </c>
      <c r="C72" s="114">
        <v>1</v>
      </c>
    </row>
    <row r="73" spans="1:3">
      <c r="A73" s="201" t="s">
        <v>795</v>
      </c>
      <c r="B73" s="114">
        <v>1</v>
      </c>
      <c r="C73" s="114">
        <v>0</v>
      </c>
    </row>
    <row r="74" spans="1:3">
      <c r="A74" s="201" t="s">
        <v>795</v>
      </c>
      <c r="B74" s="114">
        <v>1</v>
      </c>
      <c r="C74" s="114">
        <v>0</v>
      </c>
    </row>
    <row r="75" spans="1:3">
      <c r="A75" s="201" t="s">
        <v>795</v>
      </c>
      <c r="B75" s="114">
        <v>1</v>
      </c>
      <c r="C75" s="114">
        <v>0</v>
      </c>
    </row>
    <row r="76" spans="1:3">
      <c r="A76" s="201" t="s">
        <v>795</v>
      </c>
      <c r="B76" s="114">
        <v>1</v>
      </c>
      <c r="C76" s="114">
        <v>0</v>
      </c>
    </row>
    <row r="77" spans="1:3">
      <c r="A77" s="201" t="s">
        <v>795</v>
      </c>
    </row>
    <row r="78" spans="1:3">
      <c r="A78" s="201" t="s">
        <v>795</v>
      </c>
      <c r="B78" s="114">
        <v>1</v>
      </c>
      <c r="C78" s="114">
        <v>0</v>
      </c>
    </row>
    <row r="79" spans="1:3">
      <c r="A79" s="201" t="s">
        <v>795</v>
      </c>
      <c r="B79" s="114">
        <v>1</v>
      </c>
      <c r="C79" s="114">
        <v>0</v>
      </c>
    </row>
    <row r="80" spans="1:3">
      <c r="A80" s="201" t="s">
        <v>795</v>
      </c>
      <c r="B80" s="114">
        <v>1</v>
      </c>
      <c r="C80" s="114">
        <v>0</v>
      </c>
    </row>
    <row r="81" spans="1:3">
      <c r="A81" s="201" t="s">
        <v>795</v>
      </c>
      <c r="B81" s="114">
        <v>0</v>
      </c>
      <c r="C81" s="114">
        <v>1</v>
      </c>
    </row>
    <row r="82" spans="1:3">
      <c r="A82" s="201" t="s">
        <v>795</v>
      </c>
      <c r="B82" s="114">
        <v>1</v>
      </c>
      <c r="C82" s="114">
        <v>0</v>
      </c>
    </row>
    <row r="83" spans="1:3">
      <c r="A83" s="201" t="s">
        <v>790</v>
      </c>
      <c r="B83" s="114">
        <v>1</v>
      </c>
      <c r="C83" s="114">
        <v>0</v>
      </c>
    </row>
    <row r="84" spans="1:3">
      <c r="A84" s="201" t="s">
        <v>790</v>
      </c>
      <c r="B84" s="114">
        <v>1</v>
      </c>
      <c r="C84" s="114">
        <v>0</v>
      </c>
    </row>
    <row r="85" spans="1:3">
      <c r="A85" s="201" t="s">
        <v>790</v>
      </c>
      <c r="B85" s="114">
        <v>1</v>
      </c>
      <c r="C85" s="114">
        <v>0</v>
      </c>
    </row>
    <row r="86" spans="1:3">
      <c r="A86" s="201" t="s">
        <v>790</v>
      </c>
      <c r="B86" s="114">
        <v>1</v>
      </c>
      <c r="C86" s="114">
        <v>0</v>
      </c>
    </row>
    <row r="87" spans="1:3">
      <c r="A87" s="201" t="s">
        <v>790</v>
      </c>
      <c r="B87" s="114">
        <v>0</v>
      </c>
      <c r="C87" s="114">
        <v>1</v>
      </c>
    </row>
    <row r="88" spans="1:3">
      <c r="A88" s="201" t="s">
        <v>790</v>
      </c>
      <c r="B88" s="114">
        <v>1</v>
      </c>
      <c r="C88" s="114">
        <v>0</v>
      </c>
    </row>
    <row r="89" spans="1:3">
      <c r="A89" s="201" t="s">
        <v>790</v>
      </c>
      <c r="B89" s="114">
        <v>1</v>
      </c>
      <c r="C89" s="114">
        <v>0</v>
      </c>
    </row>
    <row r="90" spans="1:3">
      <c r="A90" s="201" t="s">
        <v>790</v>
      </c>
      <c r="B90" s="114">
        <v>1</v>
      </c>
      <c r="C90" s="114">
        <v>0</v>
      </c>
    </row>
    <row r="91" spans="1:3">
      <c r="A91" s="201" t="s">
        <v>790</v>
      </c>
      <c r="B91" s="114">
        <v>1</v>
      </c>
      <c r="C91" s="114">
        <v>0</v>
      </c>
    </row>
    <row r="92" spans="1:3">
      <c r="A92" s="201" t="s">
        <v>790</v>
      </c>
      <c r="B92" s="114">
        <v>1</v>
      </c>
      <c r="C92" s="114">
        <v>0</v>
      </c>
    </row>
    <row r="93" spans="1:3">
      <c r="A93" s="201" t="s">
        <v>790</v>
      </c>
      <c r="B93" s="114">
        <v>1</v>
      </c>
      <c r="C93" s="114">
        <v>0</v>
      </c>
    </row>
    <row r="94" spans="1:3">
      <c r="A94" s="201" t="s">
        <v>790</v>
      </c>
      <c r="B94" s="114">
        <v>1</v>
      </c>
      <c r="C94" s="114">
        <v>0</v>
      </c>
    </row>
    <row r="95" spans="1:3">
      <c r="A95" s="201" t="s">
        <v>790</v>
      </c>
      <c r="B95" s="114">
        <v>1</v>
      </c>
      <c r="C95" s="114">
        <v>0</v>
      </c>
    </row>
    <row r="96" spans="1:3">
      <c r="A96" s="201" t="s">
        <v>790</v>
      </c>
      <c r="B96" s="114">
        <v>1</v>
      </c>
      <c r="C96" s="114">
        <v>0</v>
      </c>
    </row>
    <row r="97" spans="1:3">
      <c r="A97" s="201" t="s">
        <v>790</v>
      </c>
      <c r="B97" s="114">
        <v>1</v>
      </c>
      <c r="C97" s="114">
        <v>0</v>
      </c>
    </row>
    <row r="98" spans="1:3">
      <c r="A98" s="201" t="s">
        <v>790</v>
      </c>
      <c r="B98" s="114">
        <v>0</v>
      </c>
      <c r="C98" s="114">
        <v>1</v>
      </c>
    </row>
    <row r="99" spans="1:3">
      <c r="A99" s="201" t="s">
        <v>790</v>
      </c>
      <c r="B99" s="114">
        <v>1</v>
      </c>
      <c r="C99" s="114">
        <v>0</v>
      </c>
    </row>
    <row r="100" spans="1:3">
      <c r="A100" s="201" t="s">
        <v>790</v>
      </c>
      <c r="B100" s="114">
        <v>1</v>
      </c>
      <c r="C100" s="114">
        <v>0</v>
      </c>
    </row>
    <row r="101" spans="1:3">
      <c r="A101" s="201" t="s">
        <v>790</v>
      </c>
      <c r="B101" s="114">
        <v>1</v>
      </c>
      <c r="C101" s="114">
        <v>0</v>
      </c>
    </row>
    <row r="102" spans="1:3">
      <c r="A102" s="201" t="s">
        <v>790</v>
      </c>
      <c r="B102" s="114">
        <v>1</v>
      </c>
      <c r="C102" s="114">
        <v>0</v>
      </c>
    </row>
    <row r="103" spans="1:3">
      <c r="A103" s="201" t="s">
        <v>790</v>
      </c>
      <c r="B103" s="114">
        <v>1</v>
      </c>
      <c r="C103" s="114">
        <v>0</v>
      </c>
    </row>
    <row r="104" spans="1:3">
      <c r="A104" s="201" t="s">
        <v>790</v>
      </c>
      <c r="B104" s="114">
        <v>1</v>
      </c>
      <c r="C104" s="114">
        <v>0</v>
      </c>
    </row>
    <row r="105" spans="1:3">
      <c r="A105" s="201" t="s">
        <v>790</v>
      </c>
      <c r="B105" s="114">
        <v>1</v>
      </c>
      <c r="C105" s="114">
        <v>0</v>
      </c>
    </row>
    <row r="106" spans="1:3">
      <c r="A106" s="201" t="s">
        <v>790</v>
      </c>
      <c r="B106" s="114">
        <v>1</v>
      </c>
      <c r="C106" s="114">
        <v>0</v>
      </c>
    </row>
    <row r="107" spans="1:3">
      <c r="A107" s="201" t="s">
        <v>790</v>
      </c>
      <c r="B107" s="114">
        <v>1</v>
      </c>
      <c r="C107" s="114">
        <v>0</v>
      </c>
    </row>
    <row r="108" spans="1:3">
      <c r="A108" s="201" t="s">
        <v>790</v>
      </c>
      <c r="B108" s="114">
        <v>1</v>
      </c>
      <c r="C108" s="114">
        <v>0</v>
      </c>
    </row>
    <row r="109" spans="1:3">
      <c r="A109" s="201" t="s">
        <v>790</v>
      </c>
      <c r="B109" s="114">
        <v>1</v>
      </c>
      <c r="C109" s="114">
        <v>0</v>
      </c>
    </row>
    <row r="110" spans="1:3">
      <c r="A110" s="201" t="s">
        <v>790</v>
      </c>
      <c r="B110" s="114">
        <v>1</v>
      </c>
      <c r="C110" s="114">
        <v>0</v>
      </c>
    </row>
    <row r="111" spans="1:3">
      <c r="A111" s="201" t="s">
        <v>790</v>
      </c>
      <c r="B111" s="114">
        <v>1</v>
      </c>
      <c r="C111" s="114">
        <v>0</v>
      </c>
    </row>
    <row r="112" spans="1:3">
      <c r="A112" s="201" t="s">
        <v>790</v>
      </c>
      <c r="B112" s="114">
        <v>1</v>
      </c>
      <c r="C112" s="114">
        <v>0</v>
      </c>
    </row>
    <row r="113" spans="1:3">
      <c r="A113" s="201" t="s">
        <v>790</v>
      </c>
      <c r="B113" s="114">
        <v>1</v>
      </c>
      <c r="C113" s="114">
        <v>0</v>
      </c>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I186"/>
  <sheetViews>
    <sheetView workbookViewId="0"/>
  </sheetViews>
  <sheetFormatPr defaultRowHeight="14.5"/>
  <cols>
    <col min="1" max="1" width="7.7265625" style="201" customWidth="1"/>
    <col min="2" max="2" width="12.453125" style="114" customWidth="1"/>
    <col min="3" max="3" width="15" style="114" customWidth="1"/>
    <col min="4" max="4" width="10.81640625" style="114" customWidth="1"/>
    <col min="5" max="6" width="5.81640625" style="101" customWidth="1"/>
  </cols>
  <sheetData>
    <row r="1" spans="1:9" ht="72.5">
      <c r="A1" s="95" t="s">
        <v>982</v>
      </c>
      <c r="B1" s="114" t="s">
        <v>1316</v>
      </c>
      <c r="C1" s="114" t="s">
        <v>1317</v>
      </c>
      <c r="D1" s="114" t="s">
        <v>1318</v>
      </c>
      <c r="F1" s="76" t="s">
        <v>1477</v>
      </c>
      <c r="G1" s="101" t="s">
        <v>1485</v>
      </c>
      <c r="H1" s="101" t="s">
        <v>1486</v>
      </c>
      <c r="I1" s="101" t="s">
        <v>1487</v>
      </c>
    </row>
    <row r="2" spans="1:9">
      <c r="A2" s="201" t="s">
        <v>801</v>
      </c>
      <c r="B2" s="114">
        <v>1</v>
      </c>
      <c r="C2" s="114">
        <v>0</v>
      </c>
      <c r="D2" s="114">
        <v>0</v>
      </c>
      <c r="F2" s="91" t="s">
        <v>801</v>
      </c>
      <c r="G2" s="76">
        <f>SUM(B2:B44)/COUNT(B2:B44)</f>
        <v>0.44186046511627908</v>
      </c>
      <c r="H2" s="76">
        <f>SUM(C2:C44)/COUNT(C2:C44)</f>
        <v>0.20930232558139536</v>
      </c>
      <c r="I2" s="76">
        <f>SUM(D2:D44)/COUNT(D2:D44)</f>
        <v>0.34883720930232559</v>
      </c>
    </row>
    <row r="3" spans="1:9">
      <c r="A3" s="201" t="s">
        <v>801</v>
      </c>
      <c r="B3" s="114">
        <v>0</v>
      </c>
      <c r="C3" s="114">
        <v>1</v>
      </c>
      <c r="D3" s="114">
        <v>0</v>
      </c>
      <c r="F3" s="91" t="s">
        <v>790</v>
      </c>
      <c r="G3" s="76">
        <f>SUM(B83:B113)/COUNT(B83:B113)</f>
        <v>0.67741935483870963</v>
      </c>
      <c r="H3" s="76">
        <f>SUM(C83:C113)/COUNT(C83:C113)</f>
        <v>0.12903225806451613</v>
      </c>
      <c r="I3" s="76">
        <f>SUM(D83:D113)/COUNT(D83:D113)</f>
        <v>0.19354838709677419</v>
      </c>
    </row>
    <row r="4" spans="1:9">
      <c r="A4" s="201" t="s">
        <v>801</v>
      </c>
      <c r="B4" s="114">
        <v>1</v>
      </c>
      <c r="C4" s="114">
        <v>0</v>
      </c>
      <c r="D4" s="114">
        <v>0</v>
      </c>
      <c r="F4" s="91" t="s">
        <v>795</v>
      </c>
      <c r="G4" s="76">
        <f>SUM(B56:B82)/COUNT(B56:B82)</f>
        <v>0.92307692307692313</v>
      </c>
      <c r="H4" s="76">
        <f>SUM(C56:C82)/COUNT(C56:C82)</f>
        <v>0</v>
      </c>
      <c r="I4" s="76">
        <f>SUM(D56:D82)/COUNT(D56:D82)</f>
        <v>7.6923076923076927E-2</v>
      </c>
    </row>
    <row r="5" spans="1:9">
      <c r="A5" s="201" t="s">
        <v>801</v>
      </c>
      <c r="B5" s="114">
        <v>0</v>
      </c>
      <c r="C5" s="114">
        <v>1</v>
      </c>
      <c r="D5" s="114">
        <v>0</v>
      </c>
      <c r="F5" s="91" t="s">
        <v>787</v>
      </c>
      <c r="G5" s="76">
        <f>SUM(B45:B55)/COUNT(B45:B55)</f>
        <v>0.81818181818181823</v>
      </c>
      <c r="H5" s="168">
        <f>SUM(C45:C55)/COUNT(C45:C55)</f>
        <v>0</v>
      </c>
      <c r="I5" s="168">
        <f>SUM(D45:D55)/COUNT(D45:D55)</f>
        <v>0.18181818181818182</v>
      </c>
    </row>
    <row r="6" spans="1:9">
      <c r="A6" s="201" t="s">
        <v>801</v>
      </c>
      <c r="B6" s="114">
        <v>0</v>
      </c>
      <c r="C6" s="114">
        <v>0</v>
      </c>
      <c r="D6" s="114">
        <v>1</v>
      </c>
      <c r="F6" s="76" t="s">
        <v>1479</v>
      </c>
      <c r="G6" s="76">
        <f>SUM(B2:B113)/COUNT(B2:B113)</f>
        <v>0.65765765765765771</v>
      </c>
      <c r="H6" s="76">
        <f>SUM(C2:C113)/COUNT(C2:C113)</f>
        <v>0.11711711711711711</v>
      </c>
      <c r="I6" s="76">
        <f>SUM(D2:D113)/COUNT(D2:D113)</f>
        <v>0.22522522522522523</v>
      </c>
    </row>
    <row r="7" spans="1:9">
      <c r="A7" s="201" t="s">
        <v>801</v>
      </c>
      <c r="B7" s="114">
        <v>0</v>
      </c>
      <c r="C7" s="114">
        <v>0</v>
      </c>
      <c r="D7" s="114">
        <v>1</v>
      </c>
    </row>
    <row r="8" spans="1:9">
      <c r="A8" s="201" t="s">
        <v>801</v>
      </c>
      <c r="B8" s="114">
        <v>0</v>
      </c>
      <c r="C8" s="114">
        <v>1</v>
      </c>
      <c r="D8" s="114">
        <v>0</v>
      </c>
    </row>
    <row r="9" spans="1:9">
      <c r="A9" s="201" t="s">
        <v>801</v>
      </c>
      <c r="B9" s="114">
        <v>1</v>
      </c>
      <c r="C9" s="114">
        <v>0</v>
      </c>
      <c r="D9" s="114">
        <v>0</v>
      </c>
    </row>
    <row r="10" spans="1:9">
      <c r="A10" s="201" t="s">
        <v>801</v>
      </c>
      <c r="B10" s="114">
        <v>0</v>
      </c>
      <c r="C10" s="114">
        <v>1</v>
      </c>
      <c r="D10" s="114">
        <v>0</v>
      </c>
    </row>
    <row r="11" spans="1:9">
      <c r="A11" s="201" t="s">
        <v>801</v>
      </c>
      <c r="B11" s="114">
        <v>0</v>
      </c>
      <c r="C11" s="114">
        <v>0</v>
      </c>
      <c r="D11" s="114">
        <v>1</v>
      </c>
    </row>
    <row r="12" spans="1:9">
      <c r="A12" s="201" t="s">
        <v>801</v>
      </c>
      <c r="B12" s="114">
        <v>0</v>
      </c>
      <c r="C12" s="114">
        <v>1</v>
      </c>
      <c r="D12" s="114">
        <v>0</v>
      </c>
    </row>
    <row r="13" spans="1:9">
      <c r="A13" s="201" t="s">
        <v>801</v>
      </c>
      <c r="B13" s="114">
        <v>0</v>
      </c>
      <c r="C13" s="114">
        <v>1</v>
      </c>
      <c r="D13" s="114">
        <v>0</v>
      </c>
    </row>
    <row r="14" spans="1:9">
      <c r="A14" s="201" t="s">
        <v>801</v>
      </c>
      <c r="B14" s="114">
        <v>0</v>
      </c>
      <c r="C14" s="114">
        <v>0</v>
      </c>
      <c r="D14" s="114">
        <v>1</v>
      </c>
    </row>
    <row r="15" spans="1:9">
      <c r="A15" s="201" t="s">
        <v>801</v>
      </c>
      <c r="B15" s="114">
        <v>1</v>
      </c>
      <c r="C15" s="114">
        <v>0</v>
      </c>
      <c r="D15" s="114">
        <v>0</v>
      </c>
    </row>
    <row r="16" spans="1:9">
      <c r="A16" s="201" t="s">
        <v>801</v>
      </c>
      <c r="B16" s="114">
        <v>0</v>
      </c>
      <c r="C16" s="114">
        <v>0</v>
      </c>
      <c r="D16" s="114">
        <v>1</v>
      </c>
    </row>
    <row r="17" spans="1:4">
      <c r="A17" s="201" t="s">
        <v>801</v>
      </c>
      <c r="B17" s="114">
        <v>0</v>
      </c>
      <c r="C17" s="114">
        <v>1</v>
      </c>
      <c r="D17" s="114">
        <v>0</v>
      </c>
    </row>
    <row r="18" spans="1:4">
      <c r="A18" s="201" t="s">
        <v>801</v>
      </c>
      <c r="B18" s="114">
        <v>1</v>
      </c>
      <c r="C18" s="114">
        <v>0</v>
      </c>
      <c r="D18" s="114">
        <v>0</v>
      </c>
    </row>
    <row r="19" spans="1:4">
      <c r="A19" s="201" t="s">
        <v>801</v>
      </c>
      <c r="B19" s="114">
        <v>0</v>
      </c>
      <c r="C19" s="114">
        <v>1</v>
      </c>
      <c r="D19" s="114">
        <v>0</v>
      </c>
    </row>
    <row r="20" spans="1:4">
      <c r="A20" s="201" t="s">
        <v>801</v>
      </c>
      <c r="B20" s="114">
        <v>1</v>
      </c>
      <c r="C20" s="114">
        <v>0</v>
      </c>
      <c r="D20" s="114">
        <v>0</v>
      </c>
    </row>
    <row r="21" spans="1:4">
      <c r="A21" s="201" t="s">
        <v>801</v>
      </c>
      <c r="B21" s="114">
        <v>0</v>
      </c>
      <c r="C21" s="114">
        <v>0</v>
      </c>
      <c r="D21" s="114">
        <v>1</v>
      </c>
    </row>
    <row r="22" spans="1:4">
      <c r="A22" s="201" t="s">
        <v>801</v>
      </c>
      <c r="B22" s="114">
        <v>0</v>
      </c>
      <c r="C22" s="114">
        <v>0</v>
      </c>
      <c r="D22" s="114">
        <v>1</v>
      </c>
    </row>
    <row r="23" spans="1:4">
      <c r="A23" s="201" t="s">
        <v>801</v>
      </c>
      <c r="B23" s="114">
        <v>0</v>
      </c>
      <c r="C23" s="114">
        <v>0</v>
      </c>
      <c r="D23" s="114">
        <v>1</v>
      </c>
    </row>
    <row r="24" spans="1:4">
      <c r="A24" s="201" t="s">
        <v>801</v>
      </c>
      <c r="B24" s="114">
        <v>0</v>
      </c>
      <c r="C24" s="114">
        <v>0</v>
      </c>
      <c r="D24" s="114">
        <v>1</v>
      </c>
    </row>
    <row r="25" spans="1:4">
      <c r="A25" s="201" t="s">
        <v>801</v>
      </c>
      <c r="B25" s="114">
        <v>0</v>
      </c>
      <c r="C25" s="114">
        <v>0</v>
      </c>
      <c r="D25" s="114">
        <v>1</v>
      </c>
    </row>
    <row r="26" spans="1:4">
      <c r="A26" s="201" t="s">
        <v>801</v>
      </c>
      <c r="B26" s="114">
        <v>0</v>
      </c>
      <c r="C26" s="114">
        <v>0</v>
      </c>
      <c r="D26" s="114">
        <v>1</v>
      </c>
    </row>
    <row r="27" spans="1:4">
      <c r="A27" s="201" t="s">
        <v>801</v>
      </c>
      <c r="B27" s="114">
        <v>1</v>
      </c>
      <c r="C27" s="114">
        <v>0</v>
      </c>
      <c r="D27" s="114">
        <v>0</v>
      </c>
    </row>
    <row r="28" spans="1:4">
      <c r="A28" s="201" t="s">
        <v>801</v>
      </c>
      <c r="B28" s="114">
        <v>0</v>
      </c>
      <c r="C28" s="114">
        <v>0</v>
      </c>
      <c r="D28" s="114">
        <v>1</v>
      </c>
    </row>
    <row r="29" spans="1:4">
      <c r="A29" s="201" t="s">
        <v>801</v>
      </c>
      <c r="B29" s="114">
        <v>1</v>
      </c>
      <c r="C29" s="114">
        <v>0</v>
      </c>
      <c r="D29" s="114">
        <v>0</v>
      </c>
    </row>
    <row r="30" spans="1:4">
      <c r="A30" s="201" t="s">
        <v>801</v>
      </c>
      <c r="B30" s="114">
        <v>1</v>
      </c>
      <c r="C30" s="114">
        <v>0</v>
      </c>
      <c r="D30" s="114">
        <v>0</v>
      </c>
    </row>
    <row r="31" spans="1:4">
      <c r="A31" s="201" t="s">
        <v>801</v>
      </c>
      <c r="B31" s="114">
        <v>0</v>
      </c>
      <c r="C31" s="114">
        <v>0</v>
      </c>
      <c r="D31" s="114">
        <v>1</v>
      </c>
    </row>
    <row r="32" spans="1:4">
      <c r="A32" s="201" t="s">
        <v>801</v>
      </c>
      <c r="B32" s="114">
        <v>0</v>
      </c>
      <c r="C32" s="114">
        <v>0</v>
      </c>
      <c r="D32" s="114">
        <v>1</v>
      </c>
    </row>
    <row r="33" spans="1:6">
      <c r="A33" s="201" t="s">
        <v>801</v>
      </c>
      <c r="B33" s="114">
        <v>0</v>
      </c>
      <c r="C33" s="114">
        <v>0</v>
      </c>
      <c r="D33" s="114">
        <v>1</v>
      </c>
    </row>
    <row r="34" spans="1:6">
      <c r="A34" s="201" t="s">
        <v>801</v>
      </c>
      <c r="B34" s="114">
        <v>1</v>
      </c>
      <c r="C34" s="114">
        <v>0</v>
      </c>
      <c r="D34" s="114">
        <v>0</v>
      </c>
    </row>
    <row r="35" spans="1:6">
      <c r="A35" s="201" t="s">
        <v>801</v>
      </c>
      <c r="B35" s="114">
        <v>1</v>
      </c>
      <c r="C35" s="114">
        <v>0</v>
      </c>
      <c r="D35" s="114">
        <v>0</v>
      </c>
    </row>
    <row r="36" spans="1:6">
      <c r="A36" s="201" t="s">
        <v>801</v>
      </c>
      <c r="B36" s="114">
        <v>1</v>
      </c>
      <c r="C36" s="114">
        <v>0</v>
      </c>
      <c r="D36" s="114">
        <v>0</v>
      </c>
    </row>
    <row r="37" spans="1:6">
      <c r="A37" s="201" t="s">
        <v>801</v>
      </c>
      <c r="B37" s="114">
        <v>0</v>
      </c>
      <c r="C37" s="114">
        <v>1</v>
      </c>
      <c r="D37" s="114">
        <v>0</v>
      </c>
    </row>
    <row r="38" spans="1:6">
      <c r="A38" s="201" t="s">
        <v>801</v>
      </c>
      <c r="B38" s="114">
        <v>1</v>
      </c>
      <c r="C38" s="114">
        <v>0</v>
      </c>
      <c r="D38" s="114">
        <v>0</v>
      </c>
    </row>
    <row r="39" spans="1:6">
      <c r="A39" s="201" t="s">
        <v>801</v>
      </c>
      <c r="B39" s="114">
        <v>1</v>
      </c>
      <c r="C39" s="114">
        <v>0</v>
      </c>
      <c r="D39" s="114">
        <v>0</v>
      </c>
    </row>
    <row r="40" spans="1:6">
      <c r="A40" s="201" t="s">
        <v>801</v>
      </c>
      <c r="B40" s="114">
        <v>1</v>
      </c>
      <c r="C40" s="114">
        <v>0</v>
      </c>
      <c r="D40" s="114">
        <v>0</v>
      </c>
    </row>
    <row r="41" spans="1:6">
      <c r="A41" s="201" t="s">
        <v>801</v>
      </c>
      <c r="B41" s="114">
        <v>1</v>
      </c>
      <c r="C41" s="114">
        <v>0</v>
      </c>
      <c r="D41" s="114">
        <v>0</v>
      </c>
    </row>
    <row r="42" spans="1:6">
      <c r="A42" s="201" t="s">
        <v>801</v>
      </c>
      <c r="B42" s="114">
        <v>1</v>
      </c>
      <c r="C42" s="114">
        <v>0</v>
      </c>
      <c r="D42" s="114">
        <v>0</v>
      </c>
    </row>
    <row r="43" spans="1:6">
      <c r="A43" s="201" t="s">
        <v>801</v>
      </c>
      <c r="B43" s="114">
        <v>1</v>
      </c>
      <c r="C43" s="114">
        <v>0</v>
      </c>
      <c r="D43" s="114">
        <v>0</v>
      </c>
    </row>
    <row r="44" spans="1:6">
      <c r="A44" s="201" t="s">
        <v>801</v>
      </c>
      <c r="B44" s="114">
        <v>1</v>
      </c>
      <c r="C44" s="114">
        <v>0</v>
      </c>
      <c r="D44" s="114">
        <v>0</v>
      </c>
    </row>
    <row r="45" spans="1:6" s="168" customFormat="1">
      <c r="A45" s="201" t="s">
        <v>787</v>
      </c>
      <c r="B45" s="114">
        <v>1</v>
      </c>
      <c r="C45" s="114">
        <v>0</v>
      </c>
      <c r="D45" s="114">
        <v>0</v>
      </c>
      <c r="E45" s="101"/>
      <c r="F45" s="101"/>
    </row>
    <row r="46" spans="1:6">
      <c r="A46" s="201" t="s">
        <v>787</v>
      </c>
      <c r="B46" s="114">
        <v>1</v>
      </c>
      <c r="C46" s="114">
        <v>0</v>
      </c>
      <c r="D46" s="114">
        <v>0</v>
      </c>
    </row>
    <row r="47" spans="1:6">
      <c r="A47" s="201" t="s">
        <v>787</v>
      </c>
      <c r="B47" s="114">
        <v>0</v>
      </c>
      <c r="C47" s="114">
        <v>0</v>
      </c>
      <c r="D47" s="114">
        <v>1</v>
      </c>
    </row>
    <row r="48" spans="1:6">
      <c r="A48" s="201" t="s">
        <v>787</v>
      </c>
      <c r="B48" s="114">
        <v>1</v>
      </c>
      <c r="C48" s="114">
        <v>0</v>
      </c>
      <c r="D48" s="114">
        <v>0</v>
      </c>
    </row>
    <row r="49" spans="1:4">
      <c r="A49" s="201" t="s">
        <v>787</v>
      </c>
      <c r="B49" s="114">
        <v>0</v>
      </c>
      <c r="C49" s="114">
        <v>0</v>
      </c>
      <c r="D49" s="114">
        <v>1</v>
      </c>
    </row>
    <row r="50" spans="1:4">
      <c r="A50" s="201" t="s">
        <v>787</v>
      </c>
      <c r="B50" s="114">
        <v>1</v>
      </c>
      <c r="C50" s="114">
        <v>0</v>
      </c>
      <c r="D50" s="114">
        <v>0</v>
      </c>
    </row>
    <row r="51" spans="1:4">
      <c r="A51" s="201" t="s">
        <v>787</v>
      </c>
      <c r="B51" s="114">
        <v>1</v>
      </c>
      <c r="C51" s="114">
        <v>0</v>
      </c>
      <c r="D51" s="114">
        <v>0</v>
      </c>
    </row>
    <row r="52" spans="1:4">
      <c r="A52" s="201" t="s">
        <v>787</v>
      </c>
      <c r="B52" s="114">
        <v>1</v>
      </c>
      <c r="C52" s="114">
        <v>0</v>
      </c>
      <c r="D52" s="114">
        <v>0</v>
      </c>
    </row>
    <row r="53" spans="1:4">
      <c r="A53" s="201" t="s">
        <v>787</v>
      </c>
      <c r="B53" s="114">
        <v>1</v>
      </c>
      <c r="C53" s="114">
        <v>0</v>
      </c>
      <c r="D53" s="114">
        <v>0</v>
      </c>
    </row>
    <row r="54" spans="1:4">
      <c r="A54" s="201" t="s">
        <v>787</v>
      </c>
      <c r="B54" s="114">
        <v>1</v>
      </c>
      <c r="C54" s="114">
        <v>0</v>
      </c>
      <c r="D54" s="114">
        <v>0</v>
      </c>
    </row>
    <row r="55" spans="1:4">
      <c r="A55" s="201" t="s">
        <v>787</v>
      </c>
      <c r="B55" s="114">
        <v>1</v>
      </c>
      <c r="C55" s="114">
        <v>0</v>
      </c>
      <c r="D55" s="114">
        <v>0</v>
      </c>
    </row>
    <row r="56" spans="1:4">
      <c r="A56" s="201" t="s">
        <v>795</v>
      </c>
      <c r="B56" s="114">
        <v>1</v>
      </c>
      <c r="C56" s="114">
        <v>0</v>
      </c>
      <c r="D56" s="114">
        <v>0</v>
      </c>
    </row>
    <row r="57" spans="1:4">
      <c r="A57" s="201" t="s">
        <v>795</v>
      </c>
      <c r="B57" s="114">
        <v>1</v>
      </c>
      <c r="C57" s="114">
        <v>0</v>
      </c>
      <c r="D57" s="114">
        <v>0</v>
      </c>
    </row>
    <row r="58" spans="1:4">
      <c r="A58" s="201" t="s">
        <v>795</v>
      </c>
      <c r="B58" s="114">
        <v>1</v>
      </c>
      <c r="C58" s="114">
        <v>0</v>
      </c>
      <c r="D58" s="114">
        <v>0</v>
      </c>
    </row>
    <row r="59" spans="1:4">
      <c r="A59" s="114" t="s">
        <v>795</v>
      </c>
      <c r="B59" s="114">
        <v>1</v>
      </c>
      <c r="C59" s="114">
        <v>0</v>
      </c>
      <c r="D59" s="114">
        <v>0</v>
      </c>
    </row>
    <row r="60" spans="1:4">
      <c r="A60" s="201" t="s">
        <v>795</v>
      </c>
      <c r="B60" s="114">
        <v>1</v>
      </c>
      <c r="C60" s="114">
        <v>0</v>
      </c>
      <c r="D60" s="114">
        <v>0</v>
      </c>
    </row>
    <row r="61" spans="1:4">
      <c r="A61" s="201" t="s">
        <v>795</v>
      </c>
      <c r="B61" s="114">
        <v>1</v>
      </c>
      <c r="C61" s="114">
        <v>0</v>
      </c>
      <c r="D61" s="114">
        <v>0</v>
      </c>
    </row>
    <row r="62" spans="1:4">
      <c r="A62" s="201" t="s">
        <v>795</v>
      </c>
      <c r="B62" s="114">
        <v>1</v>
      </c>
      <c r="C62" s="114">
        <v>0</v>
      </c>
      <c r="D62" s="114">
        <v>0</v>
      </c>
    </row>
    <row r="63" spans="1:4">
      <c r="A63" s="201" t="s">
        <v>795</v>
      </c>
      <c r="B63" s="114">
        <v>1</v>
      </c>
      <c r="C63" s="114">
        <v>0</v>
      </c>
      <c r="D63" s="114">
        <v>0</v>
      </c>
    </row>
    <row r="64" spans="1:4">
      <c r="A64" s="201" t="s">
        <v>795</v>
      </c>
      <c r="B64" s="114">
        <v>1</v>
      </c>
      <c r="C64" s="114">
        <v>0</v>
      </c>
      <c r="D64" s="114">
        <v>0</v>
      </c>
    </row>
    <row r="65" spans="1:4">
      <c r="A65" s="201" t="s">
        <v>795</v>
      </c>
      <c r="B65" s="114">
        <v>1</v>
      </c>
      <c r="C65" s="114">
        <v>0</v>
      </c>
      <c r="D65" s="114">
        <v>0</v>
      </c>
    </row>
    <row r="66" spans="1:4">
      <c r="A66" s="201" t="s">
        <v>795</v>
      </c>
      <c r="B66" s="114">
        <v>1</v>
      </c>
      <c r="C66" s="114">
        <v>0</v>
      </c>
      <c r="D66" s="114">
        <v>0</v>
      </c>
    </row>
    <row r="67" spans="1:4">
      <c r="A67" s="201" t="s">
        <v>795</v>
      </c>
      <c r="B67" s="114">
        <v>1</v>
      </c>
      <c r="C67" s="114">
        <v>0</v>
      </c>
      <c r="D67" s="114">
        <v>0</v>
      </c>
    </row>
    <row r="68" spans="1:4">
      <c r="A68" s="201" t="s">
        <v>795</v>
      </c>
      <c r="B68" s="114">
        <v>1</v>
      </c>
      <c r="C68" s="114">
        <v>0</v>
      </c>
      <c r="D68" s="114">
        <v>0</v>
      </c>
    </row>
    <row r="69" spans="1:4">
      <c r="A69" s="201" t="s">
        <v>795</v>
      </c>
      <c r="B69" s="114">
        <v>1</v>
      </c>
      <c r="C69" s="114">
        <v>0</v>
      </c>
      <c r="D69" s="114">
        <v>0</v>
      </c>
    </row>
    <row r="70" spans="1:4">
      <c r="A70" s="201" t="s">
        <v>795</v>
      </c>
      <c r="B70" s="114">
        <v>1</v>
      </c>
      <c r="C70" s="114">
        <v>0</v>
      </c>
      <c r="D70" s="114">
        <v>0</v>
      </c>
    </row>
    <row r="71" spans="1:4">
      <c r="A71" s="201" t="s">
        <v>795</v>
      </c>
      <c r="B71" s="114">
        <v>1</v>
      </c>
      <c r="C71" s="114">
        <v>0</v>
      </c>
      <c r="D71" s="114">
        <v>0</v>
      </c>
    </row>
    <row r="72" spans="1:4">
      <c r="A72" s="201" t="s">
        <v>795</v>
      </c>
      <c r="B72" s="114">
        <v>1</v>
      </c>
      <c r="C72" s="114">
        <v>0</v>
      </c>
      <c r="D72" s="114">
        <v>0</v>
      </c>
    </row>
    <row r="73" spans="1:4">
      <c r="A73" s="201" t="s">
        <v>795</v>
      </c>
      <c r="B73" s="114">
        <v>1</v>
      </c>
      <c r="C73" s="114">
        <v>0</v>
      </c>
      <c r="D73" s="114">
        <v>0</v>
      </c>
    </row>
    <row r="74" spans="1:4">
      <c r="A74" s="201" t="s">
        <v>795</v>
      </c>
      <c r="B74" s="114">
        <v>1</v>
      </c>
      <c r="C74" s="114">
        <v>0</v>
      </c>
      <c r="D74" s="114">
        <v>0</v>
      </c>
    </row>
    <row r="75" spans="1:4">
      <c r="A75" s="201" t="s">
        <v>795</v>
      </c>
      <c r="B75" s="114">
        <v>0</v>
      </c>
      <c r="C75" s="114">
        <v>0</v>
      </c>
      <c r="D75" s="114">
        <v>1</v>
      </c>
    </row>
    <row r="76" spans="1:4">
      <c r="A76" s="201" t="s">
        <v>795</v>
      </c>
      <c r="B76" s="114">
        <v>0</v>
      </c>
      <c r="C76" s="114">
        <v>0</v>
      </c>
      <c r="D76" s="114">
        <v>1</v>
      </c>
    </row>
    <row r="77" spans="1:4">
      <c r="A77" s="201" t="s">
        <v>795</v>
      </c>
    </row>
    <row r="78" spans="1:4">
      <c r="A78" s="201" t="s">
        <v>795</v>
      </c>
      <c r="B78" s="114">
        <v>1</v>
      </c>
      <c r="C78" s="114">
        <v>0</v>
      </c>
      <c r="D78" s="114">
        <v>0</v>
      </c>
    </row>
    <row r="79" spans="1:4">
      <c r="A79" s="201" t="s">
        <v>795</v>
      </c>
      <c r="B79" s="114">
        <v>1</v>
      </c>
      <c r="C79" s="114">
        <v>0</v>
      </c>
      <c r="D79" s="114">
        <v>0</v>
      </c>
    </row>
    <row r="80" spans="1:4">
      <c r="A80" s="201" t="s">
        <v>795</v>
      </c>
      <c r="B80" s="114">
        <v>1</v>
      </c>
      <c r="C80" s="114">
        <v>0</v>
      </c>
      <c r="D80" s="114">
        <v>0</v>
      </c>
    </row>
    <row r="81" spans="1:4">
      <c r="A81" s="201" t="s">
        <v>795</v>
      </c>
      <c r="B81" s="114">
        <v>1</v>
      </c>
      <c r="C81" s="114">
        <v>0</v>
      </c>
      <c r="D81" s="114">
        <v>0</v>
      </c>
    </row>
    <row r="82" spans="1:4">
      <c r="A82" s="201" t="s">
        <v>795</v>
      </c>
      <c r="B82" s="114">
        <v>1</v>
      </c>
      <c r="C82" s="114">
        <v>0</v>
      </c>
      <c r="D82" s="114">
        <v>0</v>
      </c>
    </row>
    <row r="83" spans="1:4">
      <c r="A83" s="201" t="s">
        <v>790</v>
      </c>
      <c r="B83" s="114">
        <v>0</v>
      </c>
      <c r="C83" s="114">
        <v>0</v>
      </c>
      <c r="D83" s="114">
        <v>1</v>
      </c>
    </row>
    <row r="84" spans="1:4">
      <c r="A84" s="201" t="s">
        <v>790</v>
      </c>
      <c r="B84" s="114">
        <v>1</v>
      </c>
      <c r="C84" s="114">
        <v>0</v>
      </c>
      <c r="D84" s="114">
        <v>0</v>
      </c>
    </row>
    <row r="85" spans="1:4">
      <c r="A85" s="201" t="s">
        <v>790</v>
      </c>
      <c r="B85" s="114">
        <v>1</v>
      </c>
      <c r="C85" s="114">
        <v>0</v>
      </c>
      <c r="D85" s="114">
        <v>0</v>
      </c>
    </row>
    <row r="86" spans="1:4">
      <c r="A86" s="201" t="s">
        <v>790</v>
      </c>
      <c r="B86" s="114">
        <v>1</v>
      </c>
      <c r="C86" s="114">
        <v>0</v>
      </c>
      <c r="D86" s="114">
        <v>0</v>
      </c>
    </row>
    <row r="87" spans="1:4">
      <c r="A87" s="201" t="s">
        <v>790</v>
      </c>
      <c r="B87" s="114">
        <v>1</v>
      </c>
      <c r="C87" s="114">
        <v>0</v>
      </c>
      <c r="D87" s="114">
        <v>0</v>
      </c>
    </row>
    <row r="88" spans="1:4">
      <c r="A88" s="201" t="s">
        <v>790</v>
      </c>
      <c r="B88" s="114">
        <v>1</v>
      </c>
      <c r="C88" s="114">
        <v>0</v>
      </c>
      <c r="D88" s="114">
        <v>0</v>
      </c>
    </row>
    <row r="89" spans="1:4">
      <c r="A89" s="201" t="s">
        <v>790</v>
      </c>
      <c r="B89" s="114">
        <v>1</v>
      </c>
      <c r="C89" s="114">
        <v>0</v>
      </c>
      <c r="D89" s="114">
        <v>0</v>
      </c>
    </row>
    <row r="90" spans="1:4">
      <c r="A90" s="201" t="s">
        <v>790</v>
      </c>
      <c r="B90" s="114">
        <v>0</v>
      </c>
      <c r="C90" s="114">
        <v>0</v>
      </c>
      <c r="D90" s="114">
        <v>1</v>
      </c>
    </row>
    <row r="91" spans="1:4">
      <c r="A91" s="201" t="s">
        <v>790</v>
      </c>
      <c r="B91" s="114">
        <v>0</v>
      </c>
      <c r="C91" s="114">
        <v>1</v>
      </c>
      <c r="D91" s="114">
        <v>0</v>
      </c>
    </row>
    <row r="92" spans="1:4">
      <c r="A92" s="201" t="s">
        <v>790</v>
      </c>
      <c r="B92" s="114">
        <v>0</v>
      </c>
      <c r="C92" s="114">
        <v>1</v>
      </c>
      <c r="D92" s="114">
        <v>0</v>
      </c>
    </row>
    <row r="93" spans="1:4">
      <c r="A93" s="201" t="s">
        <v>790</v>
      </c>
      <c r="B93" s="114">
        <v>1</v>
      </c>
      <c r="C93" s="114">
        <v>0</v>
      </c>
      <c r="D93" s="114">
        <v>0</v>
      </c>
    </row>
    <row r="94" spans="1:4">
      <c r="A94" s="201" t="s">
        <v>790</v>
      </c>
      <c r="B94" s="114">
        <v>1</v>
      </c>
      <c r="C94" s="114">
        <v>0</v>
      </c>
      <c r="D94" s="114">
        <v>0</v>
      </c>
    </row>
    <row r="95" spans="1:4">
      <c r="A95" s="201" t="s">
        <v>790</v>
      </c>
      <c r="B95" s="114">
        <v>0</v>
      </c>
      <c r="C95" s="114">
        <v>0</v>
      </c>
      <c r="D95" s="114">
        <v>1</v>
      </c>
    </row>
    <row r="96" spans="1:4">
      <c r="A96" s="201" t="s">
        <v>790</v>
      </c>
      <c r="B96" s="114">
        <v>1</v>
      </c>
      <c r="C96" s="114">
        <v>0</v>
      </c>
      <c r="D96" s="114">
        <v>0</v>
      </c>
    </row>
    <row r="97" spans="1:4">
      <c r="A97" s="201" t="s">
        <v>790</v>
      </c>
      <c r="B97" s="114">
        <v>1</v>
      </c>
      <c r="C97" s="114">
        <v>0</v>
      </c>
      <c r="D97" s="114">
        <v>0</v>
      </c>
    </row>
    <row r="98" spans="1:4">
      <c r="A98" s="201" t="s">
        <v>790</v>
      </c>
      <c r="B98" s="114">
        <v>1</v>
      </c>
      <c r="C98" s="114">
        <v>0</v>
      </c>
      <c r="D98" s="114">
        <v>0</v>
      </c>
    </row>
    <row r="99" spans="1:4">
      <c r="A99" s="201" t="s">
        <v>790</v>
      </c>
      <c r="B99" s="114">
        <v>1</v>
      </c>
      <c r="C99" s="114">
        <v>0</v>
      </c>
      <c r="D99" s="114">
        <v>0</v>
      </c>
    </row>
    <row r="100" spans="1:4">
      <c r="A100" s="201" t="s">
        <v>790</v>
      </c>
      <c r="B100" s="114">
        <v>1</v>
      </c>
      <c r="C100" s="114">
        <v>0</v>
      </c>
      <c r="D100" s="114">
        <v>0</v>
      </c>
    </row>
    <row r="101" spans="1:4">
      <c r="A101" s="201" t="s">
        <v>790</v>
      </c>
      <c r="B101" s="114">
        <v>0</v>
      </c>
      <c r="C101" s="114">
        <v>0</v>
      </c>
      <c r="D101" s="114">
        <v>1</v>
      </c>
    </row>
    <row r="102" spans="1:4">
      <c r="A102" s="201" t="s">
        <v>790</v>
      </c>
      <c r="B102" s="114">
        <v>0</v>
      </c>
      <c r="C102" s="114">
        <v>0</v>
      </c>
      <c r="D102" s="114">
        <v>1</v>
      </c>
    </row>
    <row r="103" spans="1:4">
      <c r="A103" s="201" t="s">
        <v>790</v>
      </c>
      <c r="B103" s="114">
        <v>0</v>
      </c>
      <c r="C103" s="114">
        <v>0</v>
      </c>
      <c r="D103" s="114">
        <v>1</v>
      </c>
    </row>
    <row r="104" spans="1:4">
      <c r="A104" s="201" t="s">
        <v>790</v>
      </c>
      <c r="B104" s="114">
        <v>1</v>
      </c>
      <c r="C104" s="114">
        <v>0</v>
      </c>
      <c r="D104" s="114">
        <v>0</v>
      </c>
    </row>
    <row r="105" spans="1:4">
      <c r="A105" s="201" t="s">
        <v>790</v>
      </c>
      <c r="B105" s="114">
        <v>0</v>
      </c>
      <c r="C105" s="114">
        <v>1</v>
      </c>
      <c r="D105" s="114">
        <v>0</v>
      </c>
    </row>
    <row r="106" spans="1:4">
      <c r="A106" s="201" t="s">
        <v>790</v>
      </c>
      <c r="B106" s="114">
        <v>1</v>
      </c>
      <c r="C106" s="114">
        <v>0</v>
      </c>
      <c r="D106" s="114">
        <v>0</v>
      </c>
    </row>
    <row r="107" spans="1:4">
      <c r="A107" s="201" t="s">
        <v>790</v>
      </c>
      <c r="B107" s="114">
        <v>1</v>
      </c>
      <c r="C107" s="114">
        <v>0</v>
      </c>
      <c r="D107" s="114">
        <v>0</v>
      </c>
    </row>
    <row r="108" spans="1:4">
      <c r="A108" s="201" t="s">
        <v>790</v>
      </c>
      <c r="B108" s="114">
        <v>1</v>
      </c>
      <c r="C108" s="114">
        <v>0</v>
      </c>
      <c r="D108" s="114">
        <v>0</v>
      </c>
    </row>
    <row r="109" spans="1:4">
      <c r="A109" s="201" t="s">
        <v>790</v>
      </c>
      <c r="B109" s="114">
        <v>1</v>
      </c>
      <c r="C109" s="114">
        <v>0</v>
      </c>
      <c r="D109" s="114">
        <v>0</v>
      </c>
    </row>
    <row r="110" spans="1:4">
      <c r="A110" s="201" t="s">
        <v>790</v>
      </c>
      <c r="B110" s="114">
        <v>0</v>
      </c>
      <c r="C110" s="114">
        <v>1</v>
      </c>
      <c r="D110" s="114">
        <v>0</v>
      </c>
    </row>
    <row r="111" spans="1:4">
      <c r="A111" s="201" t="s">
        <v>790</v>
      </c>
      <c r="B111" s="114">
        <v>1</v>
      </c>
      <c r="C111" s="114">
        <v>0</v>
      </c>
      <c r="D111" s="114">
        <v>0</v>
      </c>
    </row>
    <row r="112" spans="1:4">
      <c r="A112" s="201" t="s">
        <v>790</v>
      </c>
      <c r="B112" s="114">
        <v>1</v>
      </c>
      <c r="C112" s="114">
        <v>0</v>
      </c>
      <c r="D112" s="114">
        <v>0</v>
      </c>
    </row>
    <row r="113" spans="1:4">
      <c r="A113" s="201" t="s">
        <v>790</v>
      </c>
      <c r="B113" s="114">
        <v>1</v>
      </c>
      <c r="C113" s="114">
        <v>0</v>
      </c>
      <c r="D113" s="114">
        <v>0</v>
      </c>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I186"/>
  <sheetViews>
    <sheetView workbookViewId="0"/>
  </sheetViews>
  <sheetFormatPr defaultRowHeight="14.5"/>
  <cols>
    <col min="1" max="1" width="27.81640625" style="201" customWidth="1"/>
    <col min="2" max="4" width="9.1796875" style="114"/>
  </cols>
  <sheetData>
    <row r="1" spans="1:9" ht="29">
      <c r="A1" s="95" t="s">
        <v>982</v>
      </c>
      <c r="B1" s="114" t="s">
        <v>297</v>
      </c>
      <c r="C1" s="114" t="s">
        <v>298</v>
      </c>
      <c r="D1" s="114" t="s">
        <v>299</v>
      </c>
      <c r="F1" s="76" t="s">
        <v>1477</v>
      </c>
      <c r="G1" s="101" t="s">
        <v>297</v>
      </c>
      <c r="H1" s="101" t="s">
        <v>298</v>
      </c>
      <c r="I1" s="101" t="s">
        <v>299</v>
      </c>
    </row>
    <row r="2" spans="1:9">
      <c r="A2" s="201" t="s">
        <v>801</v>
      </c>
      <c r="B2" s="114">
        <v>0</v>
      </c>
      <c r="C2" s="114">
        <v>1</v>
      </c>
      <c r="D2" s="114">
        <v>0</v>
      </c>
      <c r="F2" s="91" t="s">
        <v>801</v>
      </c>
      <c r="G2" s="76">
        <f>SUM(B2:B44)/COUNT(B2:B44)</f>
        <v>2.3255813953488372E-2</v>
      </c>
      <c r="H2" s="76">
        <f>SUM(C2:C44)/COUNT(C2:C44)</f>
        <v>0.90697674418604646</v>
      </c>
      <c r="I2" s="76">
        <f>SUM(D2:D44)/COUNT(D2:D44)</f>
        <v>6.9767441860465115E-2</v>
      </c>
    </row>
    <row r="3" spans="1:9">
      <c r="A3" s="201" t="s">
        <v>801</v>
      </c>
      <c r="B3" s="114">
        <v>0</v>
      </c>
      <c r="C3" s="114">
        <v>1</v>
      </c>
      <c r="D3" s="114">
        <v>0</v>
      </c>
      <c r="F3" s="91" t="s">
        <v>790</v>
      </c>
      <c r="G3" s="76">
        <f>SUM(B83:B113)/COUNT(B83:B113)</f>
        <v>3.2258064516129031E-2</v>
      </c>
      <c r="H3" s="76">
        <f>SUM(C83:C113)/COUNT(C83:C113)</f>
        <v>0.67741935483870963</v>
      </c>
      <c r="I3" s="76">
        <f>SUM(D83:D113)/COUNT(D83:D113)</f>
        <v>0.29032258064516131</v>
      </c>
    </row>
    <row r="4" spans="1:9">
      <c r="A4" s="201" t="s">
        <v>801</v>
      </c>
      <c r="B4" s="114">
        <v>0</v>
      </c>
      <c r="C4" s="114">
        <v>1</v>
      </c>
      <c r="D4" s="114">
        <v>0</v>
      </c>
      <c r="F4" s="91" t="s">
        <v>795</v>
      </c>
      <c r="G4" s="76">
        <f>SUM(B56:B82)/COUNT(B56:B82)</f>
        <v>0</v>
      </c>
      <c r="H4" s="76">
        <f>SUM(C56:C82)/COUNT(C56:C82)</f>
        <v>0.61538461538461542</v>
      </c>
      <c r="I4" s="76">
        <f>SUM(D56:D82)/COUNT(D56:D82)</f>
        <v>0.38461538461538464</v>
      </c>
    </row>
    <row r="5" spans="1:9">
      <c r="A5" s="201" t="s">
        <v>801</v>
      </c>
      <c r="B5" s="114">
        <v>0</v>
      </c>
      <c r="C5" s="114">
        <v>1</v>
      </c>
      <c r="D5" s="114">
        <v>0</v>
      </c>
      <c r="F5" s="91" t="s">
        <v>787</v>
      </c>
      <c r="G5" s="76">
        <f>SUM(B45:B55)/COUNT(B46:B55)</f>
        <v>0</v>
      </c>
      <c r="H5" s="76">
        <f>SUM(C45:C55)/COUNT(C46:C55)</f>
        <v>1</v>
      </c>
      <c r="I5" s="76">
        <f>SUM(D45:D55)/COUNT(D46:D55)</f>
        <v>0.1</v>
      </c>
    </row>
    <row r="6" spans="1:9">
      <c r="A6" s="201" t="s">
        <v>801</v>
      </c>
      <c r="B6" s="114">
        <v>0</v>
      </c>
      <c r="C6" s="114">
        <v>1</v>
      </c>
      <c r="D6" s="114">
        <v>0</v>
      </c>
      <c r="F6" s="76" t="s">
        <v>1479</v>
      </c>
      <c r="G6" s="76">
        <f>SUM(B2:B113)/COUNT(B2:B113)</f>
        <v>1.8018018018018018E-2</v>
      </c>
      <c r="H6" s="76">
        <f>SUM(C2:C113)/COUNT(C2:C113)</f>
        <v>0.77477477477477474</v>
      </c>
      <c r="I6" s="76">
        <f>SUM(D2:D113)/COUNT(D2:D113)</f>
        <v>0.2072072072072072</v>
      </c>
    </row>
    <row r="7" spans="1:9">
      <c r="A7" s="201" t="s">
        <v>801</v>
      </c>
      <c r="B7" s="114">
        <v>0</v>
      </c>
      <c r="C7" s="114">
        <v>1</v>
      </c>
      <c r="D7" s="114">
        <v>0</v>
      </c>
    </row>
    <row r="8" spans="1:9">
      <c r="A8" s="201" t="s">
        <v>801</v>
      </c>
      <c r="B8" s="114">
        <v>0</v>
      </c>
      <c r="C8" s="114">
        <v>1</v>
      </c>
      <c r="D8" s="114">
        <v>0</v>
      </c>
    </row>
    <row r="9" spans="1:9">
      <c r="A9" s="201" t="s">
        <v>801</v>
      </c>
      <c r="B9" s="114">
        <v>0</v>
      </c>
      <c r="C9" s="114">
        <v>1</v>
      </c>
      <c r="D9" s="114">
        <v>0</v>
      </c>
    </row>
    <row r="10" spans="1:9">
      <c r="A10" s="201" t="s">
        <v>801</v>
      </c>
      <c r="B10" s="114">
        <v>0</v>
      </c>
      <c r="C10" s="114">
        <v>1</v>
      </c>
      <c r="D10" s="114">
        <v>0</v>
      </c>
    </row>
    <row r="11" spans="1:9">
      <c r="A11" s="201" t="s">
        <v>801</v>
      </c>
      <c r="B11" s="114">
        <v>0</v>
      </c>
      <c r="C11" s="114">
        <v>1</v>
      </c>
      <c r="D11" s="114">
        <v>0</v>
      </c>
    </row>
    <row r="12" spans="1:9">
      <c r="A12" s="201" t="s">
        <v>801</v>
      </c>
      <c r="B12" s="114">
        <v>0</v>
      </c>
      <c r="C12" s="114">
        <v>1</v>
      </c>
      <c r="D12" s="114">
        <v>0</v>
      </c>
    </row>
    <row r="13" spans="1:9">
      <c r="A13" s="201" t="s">
        <v>801</v>
      </c>
      <c r="B13" s="114">
        <v>0</v>
      </c>
      <c r="C13" s="114">
        <v>1</v>
      </c>
      <c r="D13" s="114">
        <v>0</v>
      </c>
    </row>
    <row r="14" spans="1:9">
      <c r="A14" s="201" t="s">
        <v>801</v>
      </c>
      <c r="B14" s="114">
        <v>0</v>
      </c>
      <c r="C14" s="114">
        <v>1</v>
      </c>
      <c r="D14" s="114">
        <v>0</v>
      </c>
    </row>
    <row r="15" spans="1:9">
      <c r="A15" s="201" t="s">
        <v>801</v>
      </c>
      <c r="B15" s="114">
        <v>0</v>
      </c>
      <c r="C15" s="114">
        <v>0</v>
      </c>
      <c r="D15" s="114">
        <v>1</v>
      </c>
    </row>
    <row r="16" spans="1:9">
      <c r="A16" s="201" t="s">
        <v>801</v>
      </c>
      <c r="B16" s="114">
        <v>0</v>
      </c>
      <c r="C16" s="114">
        <v>1</v>
      </c>
      <c r="D16" s="114">
        <v>0</v>
      </c>
    </row>
    <row r="17" spans="1:4">
      <c r="A17" s="201" t="s">
        <v>801</v>
      </c>
      <c r="B17" s="114">
        <v>0</v>
      </c>
      <c r="C17" s="114">
        <v>1</v>
      </c>
      <c r="D17" s="114">
        <v>0</v>
      </c>
    </row>
    <row r="18" spans="1:4">
      <c r="A18" s="201" t="s">
        <v>801</v>
      </c>
      <c r="B18" s="114">
        <v>0</v>
      </c>
      <c r="C18" s="114">
        <v>1</v>
      </c>
      <c r="D18" s="114">
        <v>0</v>
      </c>
    </row>
    <row r="19" spans="1:4">
      <c r="A19" s="201" t="s">
        <v>801</v>
      </c>
      <c r="B19" s="114">
        <v>0</v>
      </c>
      <c r="C19" s="114">
        <v>1</v>
      </c>
      <c r="D19" s="114">
        <v>0</v>
      </c>
    </row>
    <row r="20" spans="1:4">
      <c r="A20" s="201" t="s">
        <v>801</v>
      </c>
      <c r="B20" s="114">
        <v>0</v>
      </c>
      <c r="C20" s="114">
        <v>0</v>
      </c>
      <c r="D20" s="114">
        <v>1</v>
      </c>
    </row>
    <row r="21" spans="1:4">
      <c r="A21" s="201" t="s">
        <v>801</v>
      </c>
      <c r="B21" s="114">
        <v>0</v>
      </c>
      <c r="C21" s="114">
        <v>1</v>
      </c>
      <c r="D21" s="114">
        <v>0</v>
      </c>
    </row>
    <row r="22" spans="1:4">
      <c r="A22" s="201" t="s">
        <v>801</v>
      </c>
      <c r="B22" s="114">
        <v>0</v>
      </c>
      <c r="C22" s="114">
        <v>1</v>
      </c>
      <c r="D22" s="114">
        <v>0</v>
      </c>
    </row>
    <row r="23" spans="1:4">
      <c r="A23" s="201" t="s">
        <v>801</v>
      </c>
      <c r="B23" s="114">
        <v>0</v>
      </c>
      <c r="C23" s="114">
        <v>1</v>
      </c>
      <c r="D23" s="114">
        <v>0</v>
      </c>
    </row>
    <row r="24" spans="1:4">
      <c r="A24" s="201" t="s">
        <v>801</v>
      </c>
      <c r="B24" s="114">
        <v>0</v>
      </c>
      <c r="C24" s="114">
        <v>1</v>
      </c>
      <c r="D24" s="114">
        <v>0</v>
      </c>
    </row>
    <row r="25" spans="1:4">
      <c r="A25" s="201" t="s">
        <v>801</v>
      </c>
      <c r="B25" s="114">
        <v>0</v>
      </c>
      <c r="C25" s="114">
        <v>1</v>
      </c>
      <c r="D25" s="114">
        <v>0</v>
      </c>
    </row>
    <row r="26" spans="1:4">
      <c r="A26" s="201" t="s">
        <v>801</v>
      </c>
      <c r="B26" s="114">
        <v>0</v>
      </c>
      <c r="C26" s="114">
        <v>0</v>
      </c>
      <c r="D26" s="114">
        <v>1</v>
      </c>
    </row>
    <row r="27" spans="1:4">
      <c r="A27" s="201" t="s">
        <v>801</v>
      </c>
      <c r="B27" s="114">
        <v>0</v>
      </c>
      <c r="C27" s="114">
        <v>1</v>
      </c>
      <c r="D27" s="114">
        <v>0</v>
      </c>
    </row>
    <row r="28" spans="1:4">
      <c r="A28" s="201" t="s">
        <v>801</v>
      </c>
      <c r="B28" s="114">
        <v>0</v>
      </c>
      <c r="C28" s="114">
        <v>1</v>
      </c>
      <c r="D28" s="114">
        <v>0</v>
      </c>
    </row>
    <row r="29" spans="1:4">
      <c r="A29" s="201" t="s">
        <v>801</v>
      </c>
      <c r="B29" s="114">
        <v>0</v>
      </c>
      <c r="C29" s="114">
        <v>1</v>
      </c>
      <c r="D29" s="114">
        <v>0</v>
      </c>
    </row>
    <row r="30" spans="1:4">
      <c r="A30" s="201" t="s">
        <v>801</v>
      </c>
      <c r="B30" s="114">
        <v>0</v>
      </c>
      <c r="C30" s="114">
        <v>1</v>
      </c>
      <c r="D30" s="114">
        <v>0</v>
      </c>
    </row>
    <row r="31" spans="1:4">
      <c r="A31" s="201" t="s">
        <v>801</v>
      </c>
      <c r="B31" s="114">
        <v>0</v>
      </c>
      <c r="C31" s="114">
        <v>1</v>
      </c>
      <c r="D31" s="114">
        <v>0</v>
      </c>
    </row>
    <row r="32" spans="1:4">
      <c r="A32" s="201" t="s">
        <v>801</v>
      </c>
      <c r="B32" s="114">
        <v>0</v>
      </c>
      <c r="C32" s="114">
        <v>1</v>
      </c>
      <c r="D32" s="114">
        <v>0</v>
      </c>
    </row>
    <row r="33" spans="1:4">
      <c r="A33" s="201" t="s">
        <v>801</v>
      </c>
      <c r="B33" s="114">
        <v>0</v>
      </c>
      <c r="C33" s="114">
        <v>1</v>
      </c>
      <c r="D33" s="114">
        <v>0</v>
      </c>
    </row>
    <row r="34" spans="1:4">
      <c r="A34" s="201" t="s">
        <v>801</v>
      </c>
      <c r="B34" s="114">
        <v>0</v>
      </c>
      <c r="C34" s="114">
        <v>1</v>
      </c>
      <c r="D34" s="114">
        <v>0</v>
      </c>
    </row>
    <row r="35" spans="1:4">
      <c r="A35" s="201" t="s">
        <v>801</v>
      </c>
      <c r="B35" s="114">
        <v>0</v>
      </c>
      <c r="C35" s="114">
        <v>1</v>
      </c>
      <c r="D35" s="114">
        <v>0</v>
      </c>
    </row>
    <row r="36" spans="1:4">
      <c r="A36" s="201" t="s">
        <v>801</v>
      </c>
      <c r="B36" s="114">
        <v>0</v>
      </c>
      <c r="C36" s="114">
        <v>1</v>
      </c>
      <c r="D36" s="114">
        <v>0</v>
      </c>
    </row>
    <row r="37" spans="1:4">
      <c r="A37" s="201" t="s">
        <v>801</v>
      </c>
      <c r="B37" s="114">
        <v>0</v>
      </c>
      <c r="C37" s="114">
        <v>1</v>
      </c>
      <c r="D37" s="114">
        <v>0</v>
      </c>
    </row>
    <row r="38" spans="1:4">
      <c r="A38" s="201" t="s">
        <v>801</v>
      </c>
      <c r="B38" s="114">
        <v>0</v>
      </c>
      <c r="C38" s="114">
        <v>1</v>
      </c>
      <c r="D38" s="114">
        <v>0</v>
      </c>
    </row>
    <row r="39" spans="1:4">
      <c r="A39" s="201" t="s">
        <v>801</v>
      </c>
      <c r="B39" s="114">
        <v>0</v>
      </c>
      <c r="C39" s="114">
        <v>1</v>
      </c>
      <c r="D39" s="114">
        <v>0</v>
      </c>
    </row>
    <row r="40" spans="1:4">
      <c r="A40" s="201" t="s">
        <v>801</v>
      </c>
      <c r="B40" s="114">
        <v>0</v>
      </c>
      <c r="C40" s="114">
        <v>1</v>
      </c>
      <c r="D40" s="114">
        <v>0</v>
      </c>
    </row>
    <row r="41" spans="1:4">
      <c r="A41" s="201" t="s">
        <v>801</v>
      </c>
      <c r="B41" s="114">
        <v>0</v>
      </c>
      <c r="C41" s="114">
        <v>1</v>
      </c>
      <c r="D41" s="114">
        <v>0</v>
      </c>
    </row>
    <row r="42" spans="1:4">
      <c r="A42" s="201" t="s">
        <v>801</v>
      </c>
      <c r="B42" s="114">
        <v>1</v>
      </c>
      <c r="C42" s="114">
        <v>0</v>
      </c>
      <c r="D42" s="114">
        <v>0</v>
      </c>
    </row>
    <row r="43" spans="1:4">
      <c r="A43" s="201" t="s">
        <v>801</v>
      </c>
      <c r="B43" s="114">
        <v>0</v>
      </c>
      <c r="C43" s="114">
        <v>1</v>
      </c>
      <c r="D43" s="114">
        <v>0</v>
      </c>
    </row>
    <row r="44" spans="1:4">
      <c r="A44" s="201" t="s">
        <v>801</v>
      </c>
      <c r="B44" s="114">
        <v>0</v>
      </c>
      <c r="C44" s="114">
        <v>1</v>
      </c>
      <c r="D44" s="114">
        <v>0</v>
      </c>
    </row>
    <row r="45" spans="1:4" s="168" customFormat="1">
      <c r="A45" s="201" t="s">
        <v>787</v>
      </c>
      <c r="B45" s="114">
        <v>0</v>
      </c>
      <c r="C45" s="114">
        <v>1</v>
      </c>
      <c r="D45" s="114">
        <v>0</v>
      </c>
    </row>
    <row r="46" spans="1:4">
      <c r="A46" s="201" t="s">
        <v>787</v>
      </c>
      <c r="B46" s="114">
        <v>0</v>
      </c>
      <c r="C46" s="114">
        <v>1</v>
      </c>
      <c r="D46" s="114">
        <v>0</v>
      </c>
    </row>
    <row r="47" spans="1:4">
      <c r="A47" s="201" t="s">
        <v>787</v>
      </c>
      <c r="B47" s="114">
        <v>0</v>
      </c>
      <c r="C47" s="114">
        <v>1</v>
      </c>
      <c r="D47" s="114">
        <v>0</v>
      </c>
    </row>
    <row r="48" spans="1:4">
      <c r="A48" s="201" t="s">
        <v>787</v>
      </c>
      <c r="B48" s="114">
        <v>0</v>
      </c>
      <c r="C48" s="114">
        <v>1</v>
      </c>
      <c r="D48" s="114">
        <v>0</v>
      </c>
    </row>
    <row r="49" spans="1:6">
      <c r="A49" s="201" t="s">
        <v>787</v>
      </c>
      <c r="B49" s="114">
        <v>0</v>
      </c>
      <c r="C49" s="114">
        <v>1</v>
      </c>
      <c r="D49" s="114">
        <v>0</v>
      </c>
    </row>
    <row r="50" spans="1:6">
      <c r="A50" s="201" t="s">
        <v>787</v>
      </c>
      <c r="B50" s="114">
        <v>0</v>
      </c>
      <c r="C50" s="114">
        <v>1</v>
      </c>
      <c r="D50" s="114">
        <v>0</v>
      </c>
    </row>
    <row r="51" spans="1:6">
      <c r="A51" s="201" t="s">
        <v>787</v>
      </c>
      <c r="B51" s="114">
        <v>0</v>
      </c>
      <c r="C51" s="114">
        <v>1</v>
      </c>
      <c r="D51" s="114">
        <v>0</v>
      </c>
    </row>
    <row r="52" spans="1:6">
      <c r="A52" s="201" t="s">
        <v>787</v>
      </c>
      <c r="B52" s="114">
        <v>0</v>
      </c>
      <c r="C52" s="114">
        <v>0</v>
      </c>
      <c r="D52" s="114">
        <v>1</v>
      </c>
    </row>
    <row r="53" spans="1:6">
      <c r="A53" s="201" t="s">
        <v>787</v>
      </c>
      <c r="B53" s="114">
        <v>0</v>
      </c>
      <c r="C53" s="114">
        <v>1</v>
      </c>
      <c r="D53" s="114">
        <v>0</v>
      </c>
    </row>
    <row r="54" spans="1:6">
      <c r="A54" s="201" t="s">
        <v>787</v>
      </c>
      <c r="B54" s="114">
        <v>0</v>
      </c>
      <c r="C54" s="114">
        <v>1</v>
      </c>
      <c r="D54" s="114">
        <v>0</v>
      </c>
    </row>
    <row r="55" spans="1:6">
      <c r="A55" s="201" t="s">
        <v>787</v>
      </c>
      <c r="B55" s="114">
        <v>0</v>
      </c>
      <c r="C55" s="114">
        <v>1</v>
      </c>
      <c r="D55" s="114">
        <v>0</v>
      </c>
    </row>
    <row r="56" spans="1:6">
      <c r="A56" s="201" t="s">
        <v>795</v>
      </c>
      <c r="B56" s="114">
        <v>0</v>
      </c>
      <c r="C56" s="114">
        <v>0</v>
      </c>
      <c r="D56" s="114">
        <v>1</v>
      </c>
      <c r="F56" s="162"/>
    </row>
    <row r="57" spans="1:6">
      <c r="A57" s="201" t="s">
        <v>795</v>
      </c>
      <c r="B57" s="114">
        <v>0</v>
      </c>
      <c r="C57" s="114">
        <v>1</v>
      </c>
      <c r="D57" s="114">
        <v>0</v>
      </c>
      <c r="F57" s="162"/>
    </row>
    <row r="58" spans="1:6">
      <c r="A58" s="201" t="s">
        <v>795</v>
      </c>
      <c r="B58" s="114">
        <v>0</v>
      </c>
      <c r="C58" s="114">
        <v>0</v>
      </c>
      <c r="D58" s="114">
        <v>1</v>
      </c>
      <c r="F58" s="162"/>
    </row>
    <row r="59" spans="1:6">
      <c r="A59" s="114" t="s">
        <v>795</v>
      </c>
      <c r="B59" s="114">
        <v>0</v>
      </c>
      <c r="C59" s="114">
        <v>1</v>
      </c>
      <c r="D59" s="114">
        <v>0</v>
      </c>
      <c r="F59" s="162"/>
    </row>
    <row r="60" spans="1:6">
      <c r="A60" s="201" t="s">
        <v>795</v>
      </c>
      <c r="B60" s="114">
        <v>0</v>
      </c>
      <c r="C60" s="114">
        <v>1</v>
      </c>
      <c r="D60" s="114">
        <v>0</v>
      </c>
      <c r="F60" s="162"/>
    </row>
    <row r="61" spans="1:6">
      <c r="A61" s="201" t="s">
        <v>795</v>
      </c>
      <c r="B61" s="114">
        <v>0</v>
      </c>
      <c r="C61" s="114">
        <v>1</v>
      </c>
      <c r="D61" s="114">
        <v>0</v>
      </c>
      <c r="F61" s="162"/>
    </row>
    <row r="62" spans="1:6">
      <c r="A62" s="201" t="s">
        <v>795</v>
      </c>
      <c r="B62" s="114">
        <v>0</v>
      </c>
      <c r="C62" s="114">
        <v>1</v>
      </c>
      <c r="D62" s="114">
        <v>0</v>
      </c>
      <c r="F62" s="162"/>
    </row>
    <row r="63" spans="1:6">
      <c r="A63" s="201" t="s">
        <v>795</v>
      </c>
      <c r="B63" s="114">
        <v>0</v>
      </c>
      <c r="C63" s="114">
        <v>1</v>
      </c>
      <c r="D63" s="114">
        <v>0</v>
      </c>
      <c r="F63" s="162"/>
    </row>
    <row r="64" spans="1:6">
      <c r="A64" s="201" t="s">
        <v>795</v>
      </c>
      <c r="B64" s="114">
        <v>0</v>
      </c>
      <c r="C64" s="114">
        <v>0</v>
      </c>
      <c r="D64" s="114">
        <v>1</v>
      </c>
      <c r="F64" s="162"/>
    </row>
    <row r="65" spans="1:6">
      <c r="A65" s="201" t="s">
        <v>795</v>
      </c>
      <c r="B65" s="114">
        <v>0</v>
      </c>
      <c r="C65" s="114">
        <v>1</v>
      </c>
      <c r="D65" s="114">
        <v>0</v>
      </c>
      <c r="F65" s="162"/>
    </row>
    <row r="66" spans="1:6">
      <c r="A66" s="201" t="s">
        <v>795</v>
      </c>
      <c r="B66" s="114">
        <v>0</v>
      </c>
      <c r="C66" s="114">
        <v>0</v>
      </c>
      <c r="D66" s="114">
        <v>1</v>
      </c>
      <c r="F66" s="164"/>
    </row>
    <row r="67" spans="1:6">
      <c r="A67" s="201" t="s">
        <v>795</v>
      </c>
      <c r="B67" s="114">
        <v>0</v>
      </c>
      <c r="C67" s="114">
        <v>1</v>
      </c>
      <c r="D67" s="114">
        <v>0</v>
      </c>
      <c r="F67" s="162"/>
    </row>
    <row r="68" spans="1:6">
      <c r="A68" s="201" t="s">
        <v>795</v>
      </c>
      <c r="B68" s="114">
        <v>0</v>
      </c>
      <c r="C68" s="114">
        <v>0</v>
      </c>
      <c r="D68" s="114">
        <v>1</v>
      </c>
      <c r="F68" s="162"/>
    </row>
    <row r="69" spans="1:6">
      <c r="A69" s="201" t="s">
        <v>795</v>
      </c>
      <c r="B69" s="114">
        <v>0</v>
      </c>
      <c r="C69" s="114">
        <v>1</v>
      </c>
      <c r="D69" s="114">
        <v>0</v>
      </c>
      <c r="F69" s="162"/>
    </row>
    <row r="70" spans="1:6">
      <c r="A70" s="201" t="s">
        <v>795</v>
      </c>
      <c r="B70" s="114">
        <v>0</v>
      </c>
      <c r="C70" s="114">
        <v>1</v>
      </c>
      <c r="D70" s="114">
        <v>0</v>
      </c>
      <c r="F70" s="162"/>
    </row>
    <row r="71" spans="1:6">
      <c r="A71" s="201" t="s">
        <v>795</v>
      </c>
      <c r="B71" s="114">
        <v>0</v>
      </c>
      <c r="C71" s="114">
        <v>1</v>
      </c>
      <c r="D71" s="114">
        <v>0</v>
      </c>
      <c r="F71" s="162"/>
    </row>
    <row r="72" spans="1:6">
      <c r="A72" s="201" t="s">
        <v>795</v>
      </c>
      <c r="B72" s="114">
        <v>0</v>
      </c>
      <c r="C72" s="114">
        <v>0</v>
      </c>
      <c r="D72" s="114">
        <v>1</v>
      </c>
      <c r="F72" s="162"/>
    </row>
    <row r="73" spans="1:6">
      <c r="A73" s="201" t="s">
        <v>795</v>
      </c>
      <c r="B73" s="114">
        <v>0</v>
      </c>
      <c r="C73" s="114">
        <v>0</v>
      </c>
      <c r="D73" s="114">
        <v>1</v>
      </c>
      <c r="F73" s="162"/>
    </row>
    <row r="74" spans="1:6">
      <c r="A74" s="201" t="s">
        <v>795</v>
      </c>
      <c r="B74" s="114">
        <v>0</v>
      </c>
      <c r="C74" s="114">
        <v>0</v>
      </c>
      <c r="D74" s="114">
        <v>1</v>
      </c>
      <c r="F74" s="162"/>
    </row>
    <row r="75" spans="1:6">
      <c r="A75" s="201" t="s">
        <v>795</v>
      </c>
      <c r="B75" s="114">
        <v>0</v>
      </c>
      <c r="C75" s="114">
        <v>1</v>
      </c>
      <c r="D75" s="114">
        <v>0</v>
      </c>
      <c r="F75" s="162"/>
    </row>
    <row r="76" spans="1:6">
      <c r="A76" s="201" t="s">
        <v>795</v>
      </c>
      <c r="B76" s="114">
        <v>0</v>
      </c>
      <c r="C76" s="114">
        <v>1</v>
      </c>
      <c r="D76" s="114">
        <v>0</v>
      </c>
      <c r="F76" s="162"/>
    </row>
    <row r="77" spans="1:6">
      <c r="A77" s="201" t="s">
        <v>795</v>
      </c>
      <c r="F77" s="162"/>
    </row>
    <row r="78" spans="1:6">
      <c r="A78" s="201" t="s">
        <v>795</v>
      </c>
      <c r="B78" s="114">
        <v>0</v>
      </c>
      <c r="C78" s="114">
        <v>1</v>
      </c>
      <c r="D78" s="114">
        <v>0</v>
      </c>
      <c r="F78" s="162"/>
    </row>
    <row r="79" spans="1:6">
      <c r="A79" s="201" t="s">
        <v>795</v>
      </c>
      <c r="B79" s="114">
        <v>0</v>
      </c>
      <c r="C79" s="114">
        <v>1</v>
      </c>
      <c r="D79" s="114">
        <v>0</v>
      </c>
      <c r="F79" s="162"/>
    </row>
    <row r="80" spans="1:6">
      <c r="A80" s="201" t="s">
        <v>795</v>
      </c>
      <c r="B80" s="114">
        <v>0</v>
      </c>
      <c r="C80" s="114">
        <v>1</v>
      </c>
      <c r="D80" s="114">
        <v>0</v>
      </c>
      <c r="F80" s="162"/>
    </row>
    <row r="81" spans="1:6">
      <c r="A81" s="201" t="s">
        <v>795</v>
      </c>
      <c r="B81" s="114">
        <v>0</v>
      </c>
      <c r="C81" s="114">
        <v>0</v>
      </c>
      <c r="D81" s="114">
        <v>1</v>
      </c>
      <c r="F81" s="162"/>
    </row>
    <row r="82" spans="1:6">
      <c r="A82" s="201" t="s">
        <v>795</v>
      </c>
      <c r="B82" s="114">
        <v>0</v>
      </c>
      <c r="C82" s="114">
        <v>0</v>
      </c>
      <c r="D82" s="114">
        <v>1</v>
      </c>
      <c r="F82" s="162"/>
    </row>
    <row r="83" spans="1:6">
      <c r="A83" s="201" t="s">
        <v>790</v>
      </c>
      <c r="B83" s="114">
        <v>0</v>
      </c>
      <c r="C83" s="114">
        <v>0</v>
      </c>
      <c r="D83" s="114">
        <v>1</v>
      </c>
      <c r="F83" s="162"/>
    </row>
    <row r="84" spans="1:6">
      <c r="A84" s="201" t="s">
        <v>790</v>
      </c>
      <c r="B84" s="114">
        <v>0</v>
      </c>
      <c r="C84" s="114">
        <v>1</v>
      </c>
      <c r="D84" s="114">
        <v>0</v>
      </c>
      <c r="F84" s="162"/>
    </row>
    <row r="85" spans="1:6">
      <c r="A85" s="201" t="s">
        <v>790</v>
      </c>
      <c r="B85" s="114">
        <v>0</v>
      </c>
      <c r="C85" s="114">
        <v>0</v>
      </c>
      <c r="D85" s="114">
        <v>1</v>
      </c>
      <c r="F85" s="162"/>
    </row>
    <row r="86" spans="1:6">
      <c r="A86" s="201" t="s">
        <v>790</v>
      </c>
      <c r="B86" s="114">
        <v>0</v>
      </c>
      <c r="C86" s="114">
        <v>1</v>
      </c>
      <c r="D86" s="114">
        <v>0</v>
      </c>
      <c r="F86" s="162"/>
    </row>
    <row r="87" spans="1:6">
      <c r="A87" s="201" t="s">
        <v>790</v>
      </c>
      <c r="B87" s="114">
        <v>1</v>
      </c>
      <c r="C87" s="114">
        <v>0</v>
      </c>
      <c r="D87" s="114">
        <v>0</v>
      </c>
      <c r="F87" s="162"/>
    </row>
    <row r="88" spans="1:6">
      <c r="A88" s="201" t="s">
        <v>790</v>
      </c>
      <c r="B88" s="114">
        <v>0</v>
      </c>
      <c r="C88" s="114">
        <v>1</v>
      </c>
      <c r="D88" s="114">
        <v>0</v>
      </c>
      <c r="F88" s="162"/>
    </row>
    <row r="89" spans="1:6">
      <c r="A89" s="201" t="s">
        <v>790</v>
      </c>
      <c r="B89" s="114">
        <v>0</v>
      </c>
      <c r="C89" s="114">
        <v>1</v>
      </c>
      <c r="D89" s="114">
        <v>0</v>
      </c>
      <c r="F89" s="162"/>
    </row>
    <row r="90" spans="1:6">
      <c r="A90" s="201" t="s">
        <v>790</v>
      </c>
      <c r="B90" s="114">
        <v>0</v>
      </c>
      <c r="C90" s="114">
        <v>1</v>
      </c>
      <c r="D90" s="114">
        <v>0</v>
      </c>
      <c r="F90" s="162"/>
    </row>
    <row r="91" spans="1:6">
      <c r="A91" s="201" t="s">
        <v>790</v>
      </c>
      <c r="B91" s="114">
        <v>0</v>
      </c>
      <c r="C91" s="114">
        <v>1</v>
      </c>
      <c r="D91" s="114">
        <v>0</v>
      </c>
      <c r="F91" s="162"/>
    </row>
    <row r="92" spans="1:6">
      <c r="A92" s="201" t="s">
        <v>790</v>
      </c>
      <c r="B92" s="114">
        <v>0</v>
      </c>
      <c r="C92" s="114">
        <v>1</v>
      </c>
      <c r="D92" s="114">
        <v>0</v>
      </c>
      <c r="F92" s="162"/>
    </row>
    <row r="93" spans="1:6">
      <c r="A93" s="201" t="s">
        <v>790</v>
      </c>
      <c r="B93" s="114">
        <v>0</v>
      </c>
      <c r="C93" s="114">
        <v>0</v>
      </c>
      <c r="D93" s="114">
        <v>1</v>
      </c>
      <c r="F93" s="162"/>
    </row>
    <row r="94" spans="1:6">
      <c r="A94" s="201" t="s">
        <v>790</v>
      </c>
      <c r="B94" s="114">
        <v>0</v>
      </c>
      <c r="C94" s="114">
        <v>1</v>
      </c>
      <c r="D94" s="114">
        <v>0</v>
      </c>
      <c r="F94" s="162"/>
    </row>
    <row r="95" spans="1:6">
      <c r="A95" s="201" t="s">
        <v>790</v>
      </c>
      <c r="B95" s="114">
        <v>0</v>
      </c>
      <c r="C95" s="114">
        <v>1</v>
      </c>
      <c r="D95" s="114">
        <v>0</v>
      </c>
      <c r="F95" s="162"/>
    </row>
    <row r="96" spans="1:6">
      <c r="A96" s="201" t="s">
        <v>790</v>
      </c>
      <c r="B96" s="114">
        <v>0</v>
      </c>
      <c r="C96" s="114">
        <v>0</v>
      </c>
      <c r="D96" s="114">
        <v>1</v>
      </c>
      <c r="F96" s="162"/>
    </row>
    <row r="97" spans="1:6">
      <c r="A97" s="201" t="s">
        <v>790</v>
      </c>
      <c r="B97" s="114">
        <v>0</v>
      </c>
      <c r="C97" s="114">
        <v>1</v>
      </c>
      <c r="D97" s="114">
        <v>0</v>
      </c>
      <c r="F97" s="162"/>
    </row>
    <row r="98" spans="1:6">
      <c r="A98" s="201" t="s">
        <v>790</v>
      </c>
      <c r="B98" s="114">
        <v>0</v>
      </c>
      <c r="C98" s="114">
        <v>0</v>
      </c>
      <c r="D98" s="114">
        <v>1</v>
      </c>
      <c r="F98" s="162"/>
    </row>
    <row r="99" spans="1:6">
      <c r="A99" s="201" t="s">
        <v>790</v>
      </c>
      <c r="B99" s="114">
        <v>0</v>
      </c>
      <c r="C99" s="114">
        <v>0</v>
      </c>
      <c r="D99" s="114">
        <v>1</v>
      </c>
      <c r="F99" s="162"/>
    </row>
    <row r="100" spans="1:6">
      <c r="A100" s="201" t="s">
        <v>790</v>
      </c>
      <c r="B100" s="114">
        <v>0</v>
      </c>
      <c r="C100" s="114">
        <v>1</v>
      </c>
      <c r="D100" s="114">
        <v>0</v>
      </c>
      <c r="F100" s="162"/>
    </row>
    <row r="101" spans="1:6">
      <c r="A101" s="201" t="s">
        <v>790</v>
      </c>
      <c r="B101" s="114">
        <v>0</v>
      </c>
      <c r="C101" s="114">
        <v>1</v>
      </c>
      <c r="D101" s="114">
        <v>0</v>
      </c>
      <c r="F101" s="162"/>
    </row>
    <row r="102" spans="1:6">
      <c r="A102" s="201" t="s">
        <v>790</v>
      </c>
      <c r="B102" s="114">
        <v>0</v>
      </c>
      <c r="C102" s="114">
        <v>1</v>
      </c>
      <c r="D102" s="114">
        <v>0</v>
      </c>
      <c r="F102" s="163"/>
    </row>
    <row r="103" spans="1:6">
      <c r="A103" s="201" t="s">
        <v>790</v>
      </c>
      <c r="B103" s="114">
        <v>0</v>
      </c>
      <c r="C103" s="114">
        <v>1</v>
      </c>
      <c r="D103" s="114">
        <v>0</v>
      </c>
      <c r="F103" s="162"/>
    </row>
    <row r="104" spans="1:6">
      <c r="A104" s="201" t="s">
        <v>790</v>
      </c>
      <c r="B104" s="114">
        <v>0</v>
      </c>
      <c r="C104" s="114">
        <v>1</v>
      </c>
      <c r="D104" s="114">
        <v>0</v>
      </c>
      <c r="F104" s="162"/>
    </row>
    <row r="105" spans="1:6">
      <c r="A105" s="201" t="s">
        <v>790</v>
      </c>
      <c r="B105" s="114">
        <v>0</v>
      </c>
      <c r="C105" s="114">
        <v>1</v>
      </c>
      <c r="D105" s="114">
        <v>0</v>
      </c>
      <c r="F105" s="162"/>
    </row>
    <row r="106" spans="1:6">
      <c r="A106" s="201" t="s">
        <v>790</v>
      </c>
      <c r="B106" s="114">
        <v>0</v>
      </c>
      <c r="C106" s="114">
        <v>1</v>
      </c>
      <c r="D106" s="114">
        <v>0</v>
      </c>
      <c r="F106" s="162"/>
    </row>
    <row r="107" spans="1:6">
      <c r="A107" s="201" t="s">
        <v>790</v>
      </c>
      <c r="B107" s="114">
        <v>0</v>
      </c>
      <c r="C107" s="114">
        <v>0</v>
      </c>
      <c r="D107" s="114">
        <v>1</v>
      </c>
      <c r="F107" s="162"/>
    </row>
    <row r="108" spans="1:6">
      <c r="A108" s="201" t="s">
        <v>790</v>
      </c>
      <c r="B108" s="114">
        <v>0</v>
      </c>
      <c r="C108" s="114">
        <v>1</v>
      </c>
      <c r="D108" s="114">
        <v>0</v>
      </c>
      <c r="F108" s="162"/>
    </row>
    <row r="109" spans="1:6">
      <c r="A109" s="201" t="s">
        <v>790</v>
      </c>
      <c r="B109" s="114">
        <v>0</v>
      </c>
      <c r="C109" s="114">
        <v>0</v>
      </c>
      <c r="D109" s="114">
        <v>1</v>
      </c>
      <c r="F109" s="162"/>
    </row>
    <row r="110" spans="1:6">
      <c r="A110" s="201" t="s">
        <v>790</v>
      </c>
      <c r="B110" s="114">
        <v>0</v>
      </c>
      <c r="C110" s="114">
        <v>1</v>
      </c>
      <c r="D110" s="114">
        <v>0</v>
      </c>
      <c r="F110" s="162"/>
    </row>
    <row r="111" spans="1:6">
      <c r="A111" s="201" t="s">
        <v>790</v>
      </c>
      <c r="B111" s="114">
        <v>0</v>
      </c>
      <c r="C111" s="114">
        <v>1</v>
      </c>
      <c r="D111" s="114">
        <v>0</v>
      </c>
      <c r="F111" s="162"/>
    </row>
    <row r="112" spans="1:6">
      <c r="A112" s="201" t="s">
        <v>790</v>
      </c>
      <c r="B112" s="114">
        <v>0</v>
      </c>
      <c r="C112" s="114">
        <v>0</v>
      </c>
      <c r="D112" s="114">
        <v>1</v>
      </c>
      <c r="F112" s="162"/>
    </row>
    <row r="113" spans="1:6">
      <c r="A113" s="201" t="s">
        <v>790</v>
      </c>
      <c r="B113" s="114">
        <v>0</v>
      </c>
      <c r="C113" s="114">
        <v>1</v>
      </c>
      <c r="D113" s="114">
        <v>0</v>
      </c>
      <c r="F113" s="162"/>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J186"/>
  <sheetViews>
    <sheetView workbookViewId="0">
      <selection activeCell="C36" sqref="C36"/>
    </sheetView>
  </sheetViews>
  <sheetFormatPr defaultRowHeight="14.5"/>
  <cols>
    <col min="1" max="1" width="37.54296875" style="201" customWidth="1"/>
    <col min="2" max="2" width="19.26953125" style="192" customWidth="1"/>
    <col min="3" max="3" width="16.453125" style="194" customWidth="1"/>
    <col min="4" max="4" width="20.453125" style="192" customWidth="1"/>
  </cols>
  <sheetData>
    <row r="1" spans="1:10" ht="72.5">
      <c r="A1" s="161" t="s">
        <v>982</v>
      </c>
      <c r="B1" s="291" t="s">
        <v>1297</v>
      </c>
      <c r="C1" s="291" t="s">
        <v>1298</v>
      </c>
      <c r="D1" s="291" t="s">
        <v>1299</v>
      </c>
      <c r="H1" s="104" t="s">
        <v>1530</v>
      </c>
      <c r="I1" s="157" t="s">
        <v>1531</v>
      </c>
      <c r="J1" s="157" t="s">
        <v>1532</v>
      </c>
    </row>
    <row r="2" spans="1:10">
      <c r="A2" s="201" t="s">
        <v>801</v>
      </c>
      <c r="B2" s="195" t="s">
        <v>546</v>
      </c>
      <c r="C2" s="194">
        <v>1628.3097374246697</v>
      </c>
      <c r="D2" s="194">
        <v>341.68078703149473</v>
      </c>
      <c r="G2" s="91" t="s">
        <v>801</v>
      </c>
      <c r="H2">
        <f>AVERAGE(B2:B44)/100</f>
        <v>1.8775195367789275</v>
      </c>
      <c r="I2" s="76">
        <f>AVERAGE(C2:C44)/100</f>
        <v>6.0401045637806146</v>
      </c>
      <c r="J2" s="76">
        <f>AVERAGE(D2:D44)/100</f>
        <v>5.3199928054605188</v>
      </c>
    </row>
    <row r="3" spans="1:10">
      <c r="A3" s="201" t="s">
        <v>801</v>
      </c>
      <c r="B3" s="195">
        <v>73</v>
      </c>
      <c r="C3" s="194">
        <v>295.56287489288775</v>
      </c>
      <c r="D3" s="194">
        <v>281.53321645643456</v>
      </c>
      <c r="G3" s="91" t="s">
        <v>790</v>
      </c>
      <c r="H3">
        <f>AVERAGE(B83:B113)/100</f>
        <v>3.8835999999999999</v>
      </c>
      <c r="I3" s="76">
        <f>AVERAGE(C83:C113)/100</f>
        <v>6.4557675272528181</v>
      </c>
      <c r="J3" s="76">
        <f>AVERAGE(D83:D113)/100</f>
        <v>6.292799985857644</v>
      </c>
    </row>
    <row r="4" spans="1:10">
      <c r="A4" s="201" t="s">
        <v>801</v>
      </c>
      <c r="B4" s="195">
        <v>223</v>
      </c>
      <c r="C4" s="194">
        <v>218.38429774969393</v>
      </c>
      <c r="D4" s="194">
        <v>212.8685238423603</v>
      </c>
      <c r="G4" s="91" t="s">
        <v>795</v>
      </c>
      <c r="H4">
        <f>AVERAGE(B56:B82)/100</f>
        <v>9.6570590451098326</v>
      </c>
      <c r="I4" s="76">
        <f>AVERAGE(C56:C82)/100</f>
        <v>15.444420686247653</v>
      </c>
      <c r="J4" s="76">
        <f>AVERAGE(D56:D82)/100</f>
        <v>11.31915414979783</v>
      </c>
    </row>
    <row r="5" spans="1:10">
      <c r="A5" s="201" t="s">
        <v>801</v>
      </c>
      <c r="B5" s="195">
        <v>262</v>
      </c>
      <c r="C5" s="194">
        <v>169.90342139280949</v>
      </c>
      <c r="D5" s="194">
        <v>145.41059759895833</v>
      </c>
      <c r="G5" s="91" t="s">
        <v>787</v>
      </c>
      <c r="H5">
        <f>AVERAGE(B45:B55)/100</f>
        <v>4.2320000000000002</v>
      </c>
      <c r="I5" s="76">
        <f>AVERAGE(C45:C55)/100</f>
        <v>2.4506499236105959</v>
      </c>
      <c r="J5" s="76">
        <f>AVERAGE(D45:D55)/100</f>
        <v>4.9835907843985634</v>
      </c>
    </row>
    <row r="6" spans="1:10">
      <c r="A6" s="201" t="s">
        <v>801</v>
      </c>
      <c r="B6" s="195" t="s">
        <v>546</v>
      </c>
      <c r="C6" s="194">
        <v>77.980059438272832</v>
      </c>
      <c r="D6" s="194">
        <v>81.311035722409855</v>
      </c>
    </row>
    <row r="7" spans="1:10">
      <c r="A7" s="201" t="s">
        <v>801</v>
      </c>
      <c r="B7" s="195">
        <v>76</v>
      </c>
      <c r="C7" s="194">
        <v>306.19225395808252</v>
      </c>
      <c r="D7" s="194">
        <v>303.69734496072061</v>
      </c>
      <c r="G7" s="175" t="s">
        <v>1581</v>
      </c>
    </row>
    <row r="8" spans="1:10">
      <c r="A8" s="201" t="s">
        <v>801</v>
      </c>
      <c r="B8" s="195" t="s">
        <v>546</v>
      </c>
      <c r="C8" s="194">
        <v>114.95574743091962</v>
      </c>
      <c r="D8" s="194">
        <v>98.621188127769315</v>
      </c>
    </row>
    <row r="9" spans="1:10">
      <c r="A9" s="201" t="s">
        <v>801</v>
      </c>
      <c r="B9" s="195">
        <v>157</v>
      </c>
      <c r="C9" s="194">
        <v>8798.9900198298346</v>
      </c>
      <c r="D9" s="194">
        <v>7393.800361096648</v>
      </c>
    </row>
    <row r="10" spans="1:10">
      <c r="A10" s="201" t="s">
        <v>801</v>
      </c>
      <c r="B10" s="195">
        <v>194</v>
      </c>
      <c r="C10" s="194">
        <v>530.23514890284991</v>
      </c>
      <c r="D10" s="194">
        <v>1016.3174137062971</v>
      </c>
    </row>
    <row r="11" spans="1:10">
      <c r="A11" s="201" t="s">
        <v>801</v>
      </c>
      <c r="B11" s="195">
        <v>123</v>
      </c>
      <c r="C11" s="194">
        <v>484.81753137543888</v>
      </c>
      <c r="D11" s="194">
        <v>556.6346136992936</v>
      </c>
    </row>
    <row r="12" spans="1:10">
      <c r="A12" s="201" t="s">
        <v>801</v>
      </c>
      <c r="B12" s="195">
        <v>304</v>
      </c>
      <c r="C12" s="194">
        <v>702.76409404820231</v>
      </c>
      <c r="D12" s="194">
        <v>730.88677782707032</v>
      </c>
    </row>
    <row r="13" spans="1:10">
      <c r="A13" s="201" t="s">
        <v>801</v>
      </c>
      <c r="B13" s="195">
        <v>115</v>
      </c>
      <c r="C13" s="194">
        <v>235.80910521362856</v>
      </c>
      <c r="D13" s="194">
        <v>232.85734957382272</v>
      </c>
    </row>
    <row r="14" spans="1:10">
      <c r="A14" s="201" t="s">
        <v>801</v>
      </c>
      <c r="B14" s="195" t="s">
        <v>546</v>
      </c>
      <c r="C14" s="194" t="s">
        <v>546</v>
      </c>
      <c r="D14" s="194">
        <v>50.943786509508897</v>
      </c>
    </row>
    <row r="15" spans="1:10">
      <c r="A15" s="201" t="s">
        <v>801</v>
      </c>
      <c r="B15" s="195">
        <v>100</v>
      </c>
      <c r="C15" s="194">
        <v>936.4736369603844</v>
      </c>
      <c r="D15" s="194">
        <v>724.20359016455552</v>
      </c>
    </row>
    <row r="16" spans="1:10">
      <c r="A16" s="201" t="s">
        <v>801</v>
      </c>
      <c r="B16" s="195">
        <v>90</v>
      </c>
      <c r="C16" s="194">
        <v>302.21729526207923</v>
      </c>
      <c r="D16" s="194">
        <v>292.45078703380619</v>
      </c>
    </row>
    <row r="17" spans="1:4">
      <c r="A17" s="201" t="s">
        <v>801</v>
      </c>
      <c r="B17" s="195">
        <v>276</v>
      </c>
      <c r="C17" s="194">
        <v>325.65199763576055</v>
      </c>
      <c r="D17" s="194">
        <v>320.53512225869565</v>
      </c>
    </row>
    <row r="18" spans="1:4">
      <c r="A18" s="201" t="s">
        <v>801</v>
      </c>
      <c r="B18" s="195">
        <v>77</v>
      </c>
      <c r="C18" s="194">
        <v>329.2510382792824</v>
      </c>
      <c r="D18" s="194">
        <v>306.29231936286578</v>
      </c>
    </row>
    <row r="19" spans="1:4">
      <c r="A19" s="201" t="s">
        <v>801</v>
      </c>
      <c r="B19" s="195">
        <v>180.55462250984806</v>
      </c>
      <c r="C19" s="194">
        <v>254.49979123794921</v>
      </c>
      <c r="D19" s="194">
        <v>203.19354392532452</v>
      </c>
    </row>
    <row r="20" spans="1:4">
      <c r="A20" s="201" t="s">
        <v>801</v>
      </c>
      <c r="B20" s="195">
        <v>130</v>
      </c>
      <c r="C20" s="194">
        <v>505.86022834486624</v>
      </c>
      <c r="D20" s="194">
        <v>630.59081459358163</v>
      </c>
    </row>
    <row r="21" spans="1:4">
      <c r="A21" s="201" t="s">
        <v>801</v>
      </c>
      <c r="B21" s="195" t="s">
        <v>546</v>
      </c>
      <c r="C21" s="194">
        <v>198.48203040547304</v>
      </c>
      <c r="D21" s="194">
        <v>170.78065480219985</v>
      </c>
    </row>
    <row r="22" spans="1:4">
      <c r="A22" s="201" t="s">
        <v>801</v>
      </c>
      <c r="B22" s="195">
        <v>162</v>
      </c>
      <c r="C22" s="194">
        <v>1047.1903642118866</v>
      </c>
      <c r="D22" s="194">
        <v>1028.2111662106372</v>
      </c>
    </row>
    <row r="23" spans="1:4">
      <c r="A23" s="201" t="s">
        <v>801</v>
      </c>
      <c r="B23" s="195">
        <v>72</v>
      </c>
      <c r="C23" s="194">
        <v>70.830746393620657</v>
      </c>
      <c r="D23" s="194">
        <v>63.22210339207048</v>
      </c>
    </row>
    <row r="24" spans="1:4">
      <c r="A24" s="201" t="s">
        <v>801</v>
      </c>
      <c r="B24" s="195">
        <v>57</v>
      </c>
      <c r="C24" s="194">
        <v>289.49957867935359</v>
      </c>
      <c r="D24" s="194">
        <v>302.12155176625805</v>
      </c>
    </row>
    <row r="25" spans="1:4">
      <c r="A25" s="201" t="s">
        <v>801</v>
      </c>
      <c r="B25" s="195">
        <v>446</v>
      </c>
      <c r="C25" s="194">
        <v>383.25779734428704</v>
      </c>
      <c r="D25" s="194">
        <v>397.03637965734578</v>
      </c>
    </row>
    <row r="26" spans="1:4">
      <c r="A26" s="201" t="s">
        <v>801</v>
      </c>
      <c r="B26" s="195">
        <v>256</v>
      </c>
      <c r="C26" s="194">
        <v>265.4465119721105</v>
      </c>
      <c r="D26" s="194">
        <v>246.72232011746928</v>
      </c>
    </row>
    <row r="27" spans="1:4">
      <c r="A27" s="201" t="s">
        <v>801</v>
      </c>
      <c r="B27" s="195">
        <v>312</v>
      </c>
      <c r="C27" s="194">
        <v>210.56293721324798</v>
      </c>
      <c r="D27" s="194">
        <v>194.69137107210332</v>
      </c>
    </row>
    <row r="28" spans="1:4">
      <c r="A28" s="201" t="s">
        <v>801</v>
      </c>
      <c r="B28" s="195">
        <v>25.267663572183</v>
      </c>
      <c r="C28" s="194">
        <v>71.427626952775341</v>
      </c>
      <c r="D28" s="194">
        <v>83.325421397089471</v>
      </c>
    </row>
    <row r="29" spans="1:4">
      <c r="A29" s="201" t="s">
        <v>801</v>
      </c>
      <c r="B29" s="195">
        <v>35</v>
      </c>
      <c r="C29" s="194">
        <v>129.75263687860462</v>
      </c>
      <c r="D29" s="194">
        <v>124.81906194186926</v>
      </c>
    </row>
    <row r="30" spans="1:4">
      <c r="A30" s="201" t="s">
        <v>801</v>
      </c>
      <c r="B30" s="195">
        <v>177</v>
      </c>
      <c r="C30" s="194">
        <v>645.13956363263696</v>
      </c>
      <c r="D30" s="194">
        <v>602.60190412233396</v>
      </c>
    </row>
    <row r="31" spans="1:4">
      <c r="A31" s="201" t="s">
        <v>801</v>
      </c>
      <c r="B31" s="195">
        <v>69</v>
      </c>
      <c r="C31" s="194">
        <v>284.52458991066027</v>
      </c>
      <c r="D31" s="194">
        <v>289.35443960150667</v>
      </c>
    </row>
    <row r="32" spans="1:4">
      <c r="A32" s="201" t="s">
        <v>801</v>
      </c>
      <c r="B32" s="195">
        <v>573</v>
      </c>
      <c r="C32" s="194">
        <v>386.08662842482141</v>
      </c>
      <c r="D32" s="194">
        <v>326.13345349582136</v>
      </c>
    </row>
    <row r="33" spans="1:4">
      <c r="A33" s="201" t="s">
        <v>801</v>
      </c>
      <c r="B33" s="195">
        <v>571</v>
      </c>
      <c r="C33" s="194">
        <v>225.3966410453142</v>
      </c>
      <c r="D33" s="194">
        <v>205.68706225586209</v>
      </c>
    </row>
    <row r="34" spans="1:4">
      <c r="A34" s="201" t="s">
        <v>801</v>
      </c>
      <c r="B34" s="195">
        <v>451</v>
      </c>
      <c r="C34" s="194">
        <v>1083.2213415069089</v>
      </c>
      <c r="D34" s="194">
        <v>1029.0168107586346</v>
      </c>
    </row>
    <row r="35" spans="1:4">
      <c r="A35" s="201" t="s">
        <v>801</v>
      </c>
      <c r="B35" s="195">
        <v>183</v>
      </c>
      <c r="C35" s="194">
        <v>618.36032969880318</v>
      </c>
      <c r="D35" s="194">
        <v>664.95918386644894</v>
      </c>
    </row>
    <row r="36" spans="1:4">
      <c r="A36" s="201" t="s">
        <v>801</v>
      </c>
      <c r="B36" s="194" t="s">
        <v>546</v>
      </c>
      <c r="C36" s="194">
        <v>32.001891301765824</v>
      </c>
      <c r="D36" s="194">
        <v>71.914946159819749</v>
      </c>
    </row>
    <row r="37" spans="1:4">
      <c r="A37" s="201" t="s">
        <v>801</v>
      </c>
      <c r="B37" s="195">
        <v>267</v>
      </c>
      <c r="C37" s="194">
        <v>826.75200918292296</v>
      </c>
      <c r="D37" s="194">
        <v>778.42807116785559</v>
      </c>
    </row>
    <row r="38" spans="1:4">
      <c r="A38" s="201" t="s">
        <v>801</v>
      </c>
      <c r="B38" s="195">
        <v>144</v>
      </c>
      <c r="C38" s="194">
        <v>579.66123903856044</v>
      </c>
      <c r="D38" s="194">
        <v>605.68598651011666</v>
      </c>
    </row>
    <row r="39" spans="1:4">
      <c r="A39" s="201" t="s">
        <v>801</v>
      </c>
      <c r="B39" s="195">
        <v>108</v>
      </c>
      <c r="C39" s="194">
        <v>447.46975024212088</v>
      </c>
      <c r="D39" s="194">
        <v>472.82459264204249</v>
      </c>
    </row>
    <row r="40" spans="1:4">
      <c r="A40" s="201" t="s">
        <v>801</v>
      </c>
      <c r="B40" s="195">
        <v>88</v>
      </c>
      <c r="C40" s="194">
        <v>271.10970495192606</v>
      </c>
      <c r="D40" s="194">
        <v>238.01016251416092</v>
      </c>
    </row>
    <row r="41" spans="1:4">
      <c r="A41" s="201" t="s">
        <v>801</v>
      </c>
      <c r="B41" s="195">
        <v>49</v>
      </c>
      <c r="C41" s="194">
        <v>136.34098728633126</v>
      </c>
      <c r="D41" s="194">
        <v>137.93044915254339</v>
      </c>
    </row>
    <row r="42" spans="1:4">
      <c r="A42" s="201" t="s">
        <v>801</v>
      </c>
      <c r="B42" s="195">
        <v>92</v>
      </c>
      <c r="C42" s="194">
        <v>75.934360569029167</v>
      </c>
      <c r="D42" s="194">
        <v>94.091032921773774</v>
      </c>
    </row>
    <row r="43" spans="1:4">
      <c r="A43" s="201" t="s">
        <v>801</v>
      </c>
      <c r="B43" s="194">
        <v>167</v>
      </c>
      <c r="C43" s="194">
        <v>354.47057989602166</v>
      </c>
      <c r="D43" s="194">
        <v>353.77094432008562</v>
      </c>
    </row>
    <row r="44" spans="1:4">
      <c r="A44" s="201" t="s">
        <v>801</v>
      </c>
      <c r="B44" s="195">
        <v>262</v>
      </c>
      <c r="C44" s="194">
        <v>517.66104176178692</v>
      </c>
      <c r="D44" s="194">
        <v>470.80082014256146</v>
      </c>
    </row>
    <row r="45" spans="1:4" s="168" customFormat="1">
      <c r="A45" s="201" t="s">
        <v>787</v>
      </c>
      <c r="B45" s="195" t="s">
        <v>546</v>
      </c>
      <c r="C45" s="194">
        <v>411.77656262514142</v>
      </c>
      <c r="D45" s="194">
        <v>260.33003506806978</v>
      </c>
    </row>
    <row r="46" spans="1:4">
      <c r="A46" s="201" t="s">
        <v>787</v>
      </c>
      <c r="B46" s="195">
        <v>271</v>
      </c>
      <c r="C46" s="194">
        <v>202.75173228234422</v>
      </c>
      <c r="D46" s="194">
        <v>142.42277620178695</v>
      </c>
    </row>
    <row r="47" spans="1:4">
      <c r="A47" s="201" t="s">
        <v>787</v>
      </c>
      <c r="B47" s="195" t="s">
        <v>546</v>
      </c>
      <c r="C47" s="194" t="s">
        <v>546</v>
      </c>
      <c r="D47" s="194">
        <v>3141.5468378625892</v>
      </c>
    </row>
    <row r="48" spans="1:4">
      <c r="A48" s="201" t="s">
        <v>787</v>
      </c>
      <c r="B48" s="195" t="s">
        <v>546</v>
      </c>
      <c r="C48" s="194" t="s">
        <v>546</v>
      </c>
      <c r="D48" s="194">
        <v>860.3180707953353</v>
      </c>
    </row>
    <row r="49" spans="1:4">
      <c r="A49" s="201" t="s">
        <v>787</v>
      </c>
      <c r="B49" s="195">
        <v>299</v>
      </c>
      <c r="C49" s="194">
        <v>159.67344369162973</v>
      </c>
      <c r="D49" s="194">
        <v>113.86516712808208</v>
      </c>
    </row>
    <row r="50" spans="1:4">
      <c r="A50" s="201" t="s">
        <v>787</v>
      </c>
      <c r="B50" s="195" t="s">
        <v>546</v>
      </c>
      <c r="C50" s="194">
        <v>248.5390474840992</v>
      </c>
      <c r="D50" s="194">
        <v>158.67343184489255</v>
      </c>
    </row>
    <row r="51" spans="1:4">
      <c r="A51" s="201" t="s">
        <v>787</v>
      </c>
      <c r="B51" s="195" t="s">
        <v>546</v>
      </c>
      <c r="C51" s="194">
        <v>450.12398122330376</v>
      </c>
      <c r="D51" s="194">
        <v>291.78258804369955</v>
      </c>
    </row>
    <row r="52" spans="1:4">
      <c r="A52" s="201" t="s">
        <v>787</v>
      </c>
      <c r="B52" s="195" t="s">
        <v>546</v>
      </c>
      <c r="C52" s="194">
        <v>215.73225440205852</v>
      </c>
      <c r="D52" s="194">
        <v>138.40724704774576</v>
      </c>
    </row>
    <row r="53" spans="1:4">
      <c r="A53" s="201" t="s">
        <v>787</v>
      </c>
      <c r="B53" s="195">
        <v>74</v>
      </c>
      <c r="C53" s="194">
        <v>209.85220569256836</v>
      </c>
      <c r="D53" s="194">
        <v>134.24033091978083</v>
      </c>
    </row>
    <row r="54" spans="1:4">
      <c r="A54" s="201" t="s">
        <v>787</v>
      </c>
      <c r="B54" s="194">
        <v>670</v>
      </c>
      <c r="C54" s="194">
        <v>287.53856868825602</v>
      </c>
      <c r="D54" s="194">
        <v>189.72518477819062</v>
      </c>
    </row>
    <row r="55" spans="1:4">
      <c r="A55" s="201" t="s">
        <v>787</v>
      </c>
      <c r="B55" s="194">
        <v>802</v>
      </c>
      <c r="C55" s="194">
        <v>19.597135160134723</v>
      </c>
      <c r="D55" s="194">
        <v>50.63819314824736</v>
      </c>
    </row>
    <row r="56" spans="1:4">
      <c r="A56" s="201" t="s">
        <v>795</v>
      </c>
      <c r="B56" s="195" t="s">
        <v>546</v>
      </c>
      <c r="C56" s="194">
        <v>377.1603926977802</v>
      </c>
      <c r="D56" s="194">
        <v>307.84235479206956</v>
      </c>
    </row>
    <row r="57" spans="1:4">
      <c r="A57" s="201" t="s">
        <v>795</v>
      </c>
      <c r="B57" s="195" t="s">
        <v>546</v>
      </c>
      <c r="C57" s="194" t="s">
        <v>546</v>
      </c>
      <c r="D57" s="194">
        <v>1031.1089992929165</v>
      </c>
    </row>
    <row r="58" spans="1:4">
      <c r="A58" s="201" t="s">
        <v>795</v>
      </c>
      <c r="B58" s="195" t="s">
        <v>546</v>
      </c>
      <c r="C58" s="194" t="s">
        <v>546</v>
      </c>
      <c r="D58" s="194">
        <v>318.04216880361633</v>
      </c>
    </row>
    <row r="59" spans="1:4">
      <c r="A59" s="114" t="s">
        <v>795</v>
      </c>
      <c r="B59" s="195">
        <v>268</v>
      </c>
      <c r="C59" s="194">
        <v>261.36525009605174</v>
      </c>
      <c r="D59" s="194">
        <v>252.89017341040463</v>
      </c>
    </row>
    <row r="60" spans="1:4">
      <c r="A60" s="201" t="s">
        <v>795</v>
      </c>
      <c r="B60" s="195">
        <v>139</v>
      </c>
      <c r="C60" s="194">
        <v>86.28631824522634</v>
      </c>
      <c r="D60" s="194">
        <v>72.564261737075142</v>
      </c>
    </row>
    <row r="61" spans="1:4">
      <c r="A61" s="201" t="s">
        <v>795</v>
      </c>
      <c r="B61" s="195">
        <v>784.43973941368074</v>
      </c>
      <c r="C61" s="194">
        <v>466.72661696218677</v>
      </c>
      <c r="D61" s="194">
        <v>414.65496572062443</v>
      </c>
    </row>
    <row r="62" spans="1:4">
      <c r="A62" s="201" t="s">
        <v>795</v>
      </c>
      <c r="B62" s="195">
        <v>384</v>
      </c>
      <c r="C62" s="194">
        <v>151.86761507013389</v>
      </c>
      <c r="D62" s="194">
        <v>107.19757456133067</v>
      </c>
    </row>
    <row r="63" spans="1:4">
      <c r="A63" s="201" t="s">
        <v>795</v>
      </c>
      <c r="B63" s="195" t="s">
        <v>546</v>
      </c>
      <c r="C63" s="194">
        <v>7372.7716806664412</v>
      </c>
      <c r="D63" s="194">
        <v>4644.0842903825078</v>
      </c>
    </row>
    <row r="64" spans="1:4">
      <c r="A64" s="201" t="s">
        <v>795</v>
      </c>
      <c r="B64" s="195" t="s">
        <v>546</v>
      </c>
      <c r="C64" s="194" t="s">
        <v>546</v>
      </c>
      <c r="D64" s="194">
        <v>115.88845291479819</v>
      </c>
    </row>
    <row r="65" spans="1:4">
      <c r="A65" s="201" t="s">
        <v>795</v>
      </c>
      <c r="B65" s="195">
        <v>393</v>
      </c>
      <c r="C65" s="194">
        <v>222.4355762564951</v>
      </c>
      <c r="D65" s="194">
        <v>169.16236506472674</v>
      </c>
    </row>
    <row r="66" spans="1:4">
      <c r="A66" s="201" t="s">
        <v>795</v>
      </c>
      <c r="B66" s="195">
        <v>4106.7761806981516</v>
      </c>
      <c r="C66" s="194">
        <v>8114.401374644508</v>
      </c>
      <c r="D66" s="194">
        <v>7730.5441530029293</v>
      </c>
    </row>
    <row r="67" spans="1:4">
      <c r="A67" s="201" t="s">
        <v>795</v>
      </c>
      <c r="B67" s="195"/>
      <c r="D67" s="194"/>
    </row>
    <row r="68" spans="1:4">
      <c r="A68" s="201" t="s">
        <v>795</v>
      </c>
      <c r="B68" s="195">
        <v>4359.197907585004</v>
      </c>
      <c r="C68" s="194">
        <v>8733.8288791388313</v>
      </c>
      <c r="D68" s="194">
        <v>7775.6192658695727</v>
      </c>
    </row>
    <row r="69" spans="1:4">
      <c r="A69" s="201" t="s">
        <v>795</v>
      </c>
      <c r="B69" s="195" t="s">
        <v>546</v>
      </c>
      <c r="C69" s="194">
        <v>29.731181081896221</v>
      </c>
      <c r="D69" s="194">
        <v>20.633411644557977</v>
      </c>
    </row>
    <row r="70" spans="1:4">
      <c r="A70" s="201" t="s">
        <v>795</v>
      </c>
      <c r="B70" s="195" t="s">
        <v>546</v>
      </c>
      <c r="C70" s="194">
        <v>659.74103797300677</v>
      </c>
      <c r="D70" s="194">
        <v>307.20869111830154</v>
      </c>
    </row>
    <row r="71" spans="1:4">
      <c r="A71" s="201" t="s">
        <v>795</v>
      </c>
      <c r="B71" s="195">
        <v>316</v>
      </c>
      <c r="C71" s="194">
        <v>333.38561673181039</v>
      </c>
      <c r="D71" s="194">
        <v>306.01690088859283</v>
      </c>
    </row>
    <row r="72" spans="1:4">
      <c r="A72" s="201" t="s">
        <v>795</v>
      </c>
      <c r="B72" s="195">
        <v>994</v>
      </c>
      <c r="C72" s="194">
        <v>689.80121998243771</v>
      </c>
      <c r="D72" s="194">
        <v>543.55477211194398</v>
      </c>
    </row>
    <row r="73" spans="1:4">
      <c r="A73" s="201" t="s">
        <v>795</v>
      </c>
      <c r="B73" s="195">
        <v>76</v>
      </c>
      <c r="C73" s="194">
        <v>224.24168510079758</v>
      </c>
      <c r="D73" s="194">
        <v>184.23125455746018</v>
      </c>
    </row>
    <row r="74" spans="1:4">
      <c r="A74" s="201" t="s">
        <v>795</v>
      </c>
      <c r="B74" s="195">
        <v>2556</v>
      </c>
      <c r="C74" s="194">
        <v>842.47680692553388</v>
      </c>
      <c r="D74" s="194">
        <v>648.33941717177822</v>
      </c>
    </row>
    <row r="75" spans="1:4">
      <c r="A75" s="201" t="s">
        <v>795</v>
      </c>
      <c r="B75" s="195">
        <v>181</v>
      </c>
      <c r="C75" s="194">
        <v>514.24114866366426</v>
      </c>
      <c r="D75" s="194">
        <v>403.4481231691413</v>
      </c>
    </row>
    <row r="76" spans="1:4">
      <c r="A76" s="201" t="s">
        <v>795</v>
      </c>
      <c r="B76" s="195" t="s">
        <v>546</v>
      </c>
      <c r="C76" s="194" t="s">
        <v>546</v>
      </c>
      <c r="D76" s="194">
        <v>48.341501308534397</v>
      </c>
    </row>
    <row r="77" spans="1:4">
      <c r="A77" s="201" t="s">
        <v>795</v>
      </c>
      <c r="B77" s="195">
        <v>119</v>
      </c>
      <c r="C77" s="194">
        <v>256.95166777042147</v>
      </c>
      <c r="D77" s="194">
        <v>388.37189154097638</v>
      </c>
    </row>
    <row r="78" spans="1:4">
      <c r="A78" s="201" t="s">
        <v>795</v>
      </c>
      <c r="B78" s="194" t="s">
        <v>271</v>
      </c>
      <c r="C78" s="194" t="s">
        <v>271</v>
      </c>
      <c r="D78" s="194" t="s">
        <v>271</v>
      </c>
    </row>
    <row r="79" spans="1:4">
      <c r="A79" s="201" t="s">
        <v>795</v>
      </c>
      <c r="B79" s="194">
        <v>27</v>
      </c>
      <c r="C79" s="194">
        <v>634.02973012792359</v>
      </c>
      <c r="D79" s="194">
        <v>618.50760526941588</v>
      </c>
    </row>
    <row r="80" spans="1:4">
      <c r="A80" s="201" t="s">
        <v>795</v>
      </c>
      <c r="B80" s="195">
        <v>353.88064447889502</v>
      </c>
      <c r="C80" s="194" t="s">
        <v>271</v>
      </c>
      <c r="D80" s="194" t="s">
        <v>271</v>
      </c>
    </row>
    <row r="81" spans="1:4">
      <c r="A81" s="201" t="s">
        <v>795</v>
      </c>
      <c r="B81" s="192">
        <v>394</v>
      </c>
      <c r="C81" s="192">
        <v>201.50690781714209</v>
      </c>
      <c r="D81" s="194">
        <v>124.57856570835349</v>
      </c>
    </row>
    <row r="82" spans="1:4">
      <c r="A82" s="201" t="s">
        <v>795</v>
      </c>
      <c r="B82" s="195" t="s">
        <v>546</v>
      </c>
      <c r="C82" s="194">
        <v>715.89066654301587</v>
      </c>
      <c r="D82" s="194">
        <v>633.13879947315638</v>
      </c>
    </row>
    <row r="83" spans="1:4">
      <c r="A83" s="201" t="s">
        <v>790</v>
      </c>
      <c r="B83" s="195">
        <v>319</v>
      </c>
      <c r="C83" s="194">
        <v>586.49967175347103</v>
      </c>
      <c r="D83" s="194">
        <v>531.43943588647937</v>
      </c>
    </row>
    <row r="84" spans="1:4">
      <c r="A84" s="201" t="s">
        <v>790</v>
      </c>
      <c r="B84" s="195">
        <v>364</v>
      </c>
      <c r="C84" s="194">
        <v>180.01575193624058</v>
      </c>
      <c r="D84" s="194">
        <v>141.18917165692989</v>
      </c>
    </row>
    <row r="85" spans="1:4">
      <c r="A85" s="201" t="s">
        <v>790</v>
      </c>
      <c r="B85" s="195">
        <v>303</v>
      </c>
      <c r="C85" s="194">
        <v>335.82505358149905</v>
      </c>
      <c r="D85" s="194">
        <v>154.75665865549308</v>
      </c>
    </row>
    <row r="86" spans="1:4">
      <c r="A86" s="201" t="s">
        <v>790</v>
      </c>
      <c r="B86" s="195" t="s">
        <v>546</v>
      </c>
      <c r="C86" s="194">
        <v>637.66769385012879</v>
      </c>
      <c r="D86" s="194">
        <v>483.77873181541759</v>
      </c>
    </row>
    <row r="87" spans="1:4">
      <c r="A87" s="201" t="s">
        <v>790</v>
      </c>
      <c r="B87" s="195">
        <v>55</v>
      </c>
      <c r="C87" s="194">
        <v>114.6965367391914</v>
      </c>
      <c r="D87" s="194">
        <v>90.951887421584274</v>
      </c>
    </row>
    <row r="88" spans="1:4">
      <c r="A88" s="201" t="s">
        <v>790</v>
      </c>
      <c r="B88" s="195">
        <v>131</v>
      </c>
      <c r="C88" s="194">
        <v>547.04028283525497</v>
      </c>
      <c r="D88" s="194">
        <v>537.22398177598359</v>
      </c>
    </row>
    <row r="89" spans="1:4">
      <c r="A89" s="201" t="s">
        <v>790</v>
      </c>
      <c r="B89" s="195">
        <v>215</v>
      </c>
      <c r="C89" s="194">
        <v>358.68366081528228</v>
      </c>
      <c r="D89" s="194">
        <v>939.01863038717329</v>
      </c>
    </row>
    <row r="90" spans="1:4">
      <c r="A90" s="201" t="s">
        <v>790</v>
      </c>
      <c r="B90" s="195">
        <v>328</v>
      </c>
      <c r="C90" s="194">
        <v>2077.6505254134572</v>
      </c>
      <c r="D90" s="194">
        <v>1870.2757930822436</v>
      </c>
    </row>
    <row r="91" spans="1:4">
      <c r="A91" s="201" t="s">
        <v>790</v>
      </c>
      <c r="B91" s="195">
        <v>54</v>
      </c>
      <c r="C91" s="194">
        <v>35.729504523337965</v>
      </c>
      <c r="D91" s="194">
        <v>29.854294822071143</v>
      </c>
    </row>
    <row r="92" spans="1:4">
      <c r="A92" s="201" t="s">
        <v>790</v>
      </c>
      <c r="B92" s="195">
        <v>306</v>
      </c>
      <c r="C92" s="194">
        <v>167.82695176529089</v>
      </c>
      <c r="D92" s="194">
        <v>128.46391994450141</v>
      </c>
    </row>
    <row r="93" spans="1:4">
      <c r="A93" s="201" t="s">
        <v>790</v>
      </c>
      <c r="B93" s="195">
        <v>339</v>
      </c>
      <c r="C93" s="194">
        <v>582.74467128560161</v>
      </c>
      <c r="D93" s="194">
        <v>519.43473436610361</v>
      </c>
    </row>
    <row r="94" spans="1:4">
      <c r="A94" s="201" t="s">
        <v>790</v>
      </c>
      <c r="B94" s="195" t="s">
        <v>546</v>
      </c>
      <c r="C94" s="194" t="s">
        <v>546</v>
      </c>
      <c r="D94" s="194">
        <v>85.189411000871388</v>
      </c>
    </row>
    <row r="95" spans="1:4">
      <c r="A95" s="201" t="s">
        <v>790</v>
      </c>
      <c r="B95" s="195">
        <v>145</v>
      </c>
      <c r="C95" s="194">
        <v>143.10343001812464</v>
      </c>
      <c r="D95" s="194">
        <v>110.26481697019163</v>
      </c>
    </row>
    <row r="96" spans="1:4">
      <c r="A96" s="201" t="s">
        <v>790</v>
      </c>
      <c r="B96" s="195">
        <v>713</v>
      </c>
      <c r="C96" s="194">
        <v>325.5611625064488</v>
      </c>
      <c r="D96" s="194">
        <v>1365.2260536294682</v>
      </c>
    </row>
    <row r="97" spans="1:4">
      <c r="A97" s="201" t="s">
        <v>790</v>
      </c>
      <c r="B97" s="195">
        <v>129</v>
      </c>
      <c r="C97" s="194">
        <v>376.64655909152822</v>
      </c>
      <c r="D97" s="194">
        <v>253.44103378391679</v>
      </c>
    </row>
    <row r="98" spans="1:4">
      <c r="A98" s="201" t="s">
        <v>790</v>
      </c>
      <c r="B98" s="195">
        <v>109</v>
      </c>
      <c r="C98" s="194">
        <v>1173.1950883712875</v>
      </c>
      <c r="D98" s="194">
        <v>906.45285524428641</v>
      </c>
    </row>
    <row r="99" spans="1:4">
      <c r="A99" s="201" t="s">
        <v>790</v>
      </c>
      <c r="B99" s="195">
        <v>65</v>
      </c>
      <c r="C99" s="194">
        <v>37.883243774162416</v>
      </c>
      <c r="D99" s="194">
        <v>33.47075883430054</v>
      </c>
    </row>
    <row r="100" spans="1:4">
      <c r="A100" s="201" t="s">
        <v>790</v>
      </c>
      <c r="B100" s="195" t="s">
        <v>546</v>
      </c>
      <c r="C100" s="194">
        <v>1596.6958495207775</v>
      </c>
      <c r="D100" s="194">
        <v>1827.509307023023</v>
      </c>
    </row>
    <row r="101" spans="1:4">
      <c r="A101" s="201" t="s">
        <v>790</v>
      </c>
      <c r="B101" s="195">
        <v>273</v>
      </c>
      <c r="C101" s="194">
        <v>1124.9881559544606</v>
      </c>
      <c r="D101" s="194">
        <v>861.26551604226529</v>
      </c>
    </row>
    <row r="102" spans="1:4">
      <c r="A102" s="201" t="s">
        <v>790</v>
      </c>
      <c r="B102" s="195">
        <v>969</v>
      </c>
      <c r="C102" s="194">
        <v>878.7936974673604</v>
      </c>
      <c r="D102" s="194">
        <v>836.40274605652348</v>
      </c>
    </row>
    <row r="103" spans="1:4">
      <c r="A103" s="201" t="s">
        <v>790</v>
      </c>
      <c r="B103" s="195" t="s">
        <v>546</v>
      </c>
      <c r="C103" s="194">
        <v>896.67278268954954</v>
      </c>
      <c r="D103" s="194">
        <v>719.52744383752167</v>
      </c>
    </row>
    <row r="104" spans="1:4">
      <c r="A104" s="201" t="s">
        <v>790</v>
      </c>
      <c r="B104" s="195">
        <v>1988</v>
      </c>
      <c r="C104" s="194">
        <v>1593.5198129823439</v>
      </c>
      <c r="D104" s="194">
        <v>1456.9925024659372</v>
      </c>
    </row>
    <row r="105" spans="1:4">
      <c r="A105" s="201" t="s">
        <v>790</v>
      </c>
      <c r="B105" s="195" t="s">
        <v>546</v>
      </c>
      <c r="C105" s="194">
        <v>401.07669698818728</v>
      </c>
      <c r="D105" s="194">
        <v>980.80014163713281</v>
      </c>
    </row>
    <row r="106" spans="1:4">
      <c r="A106" s="201" t="s">
        <v>790</v>
      </c>
      <c r="B106" s="195">
        <v>863</v>
      </c>
      <c r="C106" s="194">
        <v>582.45920902669593</v>
      </c>
      <c r="D106" s="194">
        <v>496.69960899844313</v>
      </c>
    </row>
    <row r="107" spans="1:4">
      <c r="A107" s="201" t="s">
        <v>790</v>
      </c>
      <c r="B107" s="195">
        <v>141</v>
      </c>
      <c r="C107" s="194">
        <v>1735.3739820541923</v>
      </c>
      <c r="D107" s="194">
        <v>1546.8321588908509</v>
      </c>
    </row>
    <row r="108" spans="1:4">
      <c r="A108" s="201" t="s">
        <v>790</v>
      </c>
      <c r="B108" s="195">
        <v>109</v>
      </c>
      <c r="C108" s="194">
        <v>215.99245671014128</v>
      </c>
      <c r="D108" s="194">
        <v>144.32924234916473</v>
      </c>
    </row>
    <row r="109" spans="1:4">
      <c r="A109" s="201" t="s">
        <v>790</v>
      </c>
      <c r="B109" s="292">
        <v>130</v>
      </c>
      <c r="C109" s="194">
        <v>1325.3607978526081</v>
      </c>
      <c r="D109" s="194">
        <v>1166.6759495123797</v>
      </c>
    </row>
    <row r="110" spans="1:4">
      <c r="A110" s="201" t="s">
        <v>790</v>
      </c>
      <c r="B110" s="195" t="s">
        <v>546</v>
      </c>
      <c r="C110" s="194" t="s">
        <v>271</v>
      </c>
      <c r="D110" s="194"/>
    </row>
    <row r="111" spans="1:4">
      <c r="A111" s="201" t="s">
        <v>790</v>
      </c>
      <c r="B111" s="195">
        <v>730</v>
      </c>
      <c r="C111" s="195">
        <v>332.64232851426243</v>
      </c>
      <c r="D111" s="194">
        <v>429.68799666124914</v>
      </c>
    </row>
    <row r="112" spans="1:4">
      <c r="A112" s="201" t="s">
        <v>790</v>
      </c>
      <c r="B112" s="195">
        <v>740</v>
      </c>
      <c r="C112" s="194">
        <v>273.14984228560365</v>
      </c>
      <c r="D112" s="194">
        <v>192.96760916415241</v>
      </c>
    </row>
    <row r="113" spans="1:4">
      <c r="A113" s="201" t="s">
        <v>790</v>
      </c>
      <c r="B113" s="194">
        <v>191</v>
      </c>
      <c r="C113" s="194">
        <v>84.230428726683115</v>
      </c>
      <c r="D113" s="194">
        <v>38.277565657271815</v>
      </c>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Q191"/>
  <sheetViews>
    <sheetView workbookViewId="0">
      <pane xSplit="2" ySplit="1" topLeftCell="C2" activePane="bottomRight" state="frozen"/>
      <selection pane="topRight" activeCell="C1" sqref="C1"/>
      <selection pane="bottomLeft" activeCell="A2" sqref="A2"/>
      <selection pane="bottomRight" activeCell="C9" sqref="C9"/>
    </sheetView>
  </sheetViews>
  <sheetFormatPr defaultRowHeight="14.5"/>
  <cols>
    <col min="1" max="1" width="5.1796875" style="222" customWidth="1"/>
    <col min="2" max="2" width="14" style="236" customWidth="1"/>
    <col min="3" max="3" width="13.1796875" style="228" customWidth="1"/>
    <col min="4" max="4" width="9.7265625" style="228" customWidth="1"/>
    <col min="5" max="5" width="10" style="225" customWidth="1"/>
    <col min="6" max="6" width="9.26953125" style="225" customWidth="1"/>
    <col min="7" max="9" width="9.1796875" style="222"/>
    <col min="10" max="12" width="9.1796875" style="225"/>
    <col min="13" max="13" width="9.1796875" style="222"/>
    <col min="14" max="16" width="9.1796875" style="225"/>
    <col min="17" max="17" width="9.1796875" style="222"/>
  </cols>
  <sheetData>
    <row r="1" spans="1:17">
      <c r="A1" s="222" t="s">
        <v>1621</v>
      </c>
      <c r="B1" s="223" t="s">
        <v>784</v>
      </c>
      <c r="C1" s="224" t="s">
        <v>1299</v>
      </c>
      <c r="D1" s="224" t="s">
        <v>1520</v>
      </c>
      <c r="E1" s="225" t="s">
        <v>1325</v>
      </c>
      <c r="F1" s="225" t="s">
        <v>1326</v>
      </c>
      <c r="G1" s="225" t="s">
        <v>1517</v>
      </c>
      <c r="H1" s="226" t="s">
        <v>1619</v>
      </c>
      <c r="I1" s="225" t="s">
        <v>1518</v>
      </c>
      <c r="J1" s="225" t="s">
        <v>1502</v>
      </c>
      <c r="K1" s="225" t="s">
        <v>1506</v>
      </c>
      <c r="L1" s="225" t="s">
        <v>1504</v>
      </c>
      <c r="M1" s="225" t="s">
        <v>1519</v>
      </c>
      <c r="N1" s="225" t="s">
        <v>1620</v>
      </c>
      <c r="O1" s="225" t="s">
        <v>1515</v>
      </c>
      <c r="P1" s="225" t="s">
        <v>1516</v>
      </c>
      <c r="Q1" s="222" t="s">
        <v>1521</v>
      </c>
    </row>
    <row r="2" spans="1:17">
      <c r="B2" s="227" t="s">
        <v>349</v>
      </c>
      <c r="C2" s="228">
        <v>260.33003506806978</v>
      </c>
      <c r="D2" s="229">
        <v>0</v>
      </c>
      <c r="E2" s="229">
        <v>1</v>
      </c>
      <c r="F2" s="229">
        <v>0</v>
      </c>
      <c r="G2" s="230">
        <v>1</v>
      </c>
      <c r="H2" s="230">
        <v>1</v>
      </c>
      <c r="I2" s="230">
        <v>0</v>
      </c>
      <c r="J2" s="229">
        <v>1</v>
      </c>
      <c r="K2" s="229">
        <v>0</v>
      </c>
      <c r="L2" s="229">
        <v>0</v>
      </c>
      <c r="M2" s="229">
        <v>1</v>
      </c>
      <c r="N2" s="229">
        <v>0</v>
      </c>
      <c r="O2" s="229">
        <v>0</v>
      </c>
      <c r="P2" s="229">
        <v>0</v>
      </c>
      <c r="Q2" s="222">
        <v>-5.7817399999999998E-2</v>
      </c>
    </row>
    <row r="3" spans="1:17">
      <c r="B3" s="227" t="s">
        <v>1</v>
      </c>
      <c r="C3" s="231">
        <v>531.43943588647937</v>
      </c>
      <c r="D3" s="229">
        <v>0</v>
      </c>
      <c r="E3" s="229">
        <v>1</v>
      </c>
      <c r="F3" s="229">
        <v>0</v>
      </c>
      <c r="G3" s="230">
        <v>1</v>
      </c>
      <c r="H3" s="230">
        <v>1</v>
      </c>
      <c r="I3" s="230">
        <v>1</v>
      </c>
      <c r="J3" s="229">
        <v>1</v>
      </c>
      <c r="K3" s="232">
        <v>0</v>
      </c>
      <c r="L3" s="229">
        <v>1</v>
      </c>
      <c r="M3" s="230">
        <v>1</v>
      </c>
      <c r="N3" s="229">
        <v>0</v>
      </c>
      <c r="O3" s="229">
        <v>0</v>
      </c>
      <c r="P3" s="229">
        <v>0</v>
      </c>
      <c r="Q3" s="222">
        <v>0.76716309999999999</v>
      </c>
    </row>
    <row r="4" spans="1:17">
      <c r="B4" s="227" t="s">
        <v>2</v>
      </c>
      <c r="C4" s="231">
        <v>141.18917165692989</v>
      </c>
      <c r="D4" s="229">
        <v>0</v>
      </c>
      <c r="E4" s="229">
        <v>1</v>
      </c>
      <c r="F4" s="229">
        <v>0</v>
      </c>
      <c r="G4" s="230">
        <v>1</v>
      </c>
      <c r="H4" s="230">
        <v>1</v>
      </c>
      <c r="I4" s="230">
        <v>1</v>
      </c>
      <c r="J4" s="229">
        <v>1</v>
      </c>
      <c r="K4" s="232">
        <v>0</v>
      </c>
      <c r="L4" s="229">
        <v>0</v>
      </c>
      <c r="M4" s="230">
        <v>1</v>
      </c>
      <c r="N4" s="229">
        <v>0</v>
      </c>
      <c r="O4" s="229">
        <v>0</v>
      </c>
      <c r="P4" s="229">
        <v>0</v>
      </c>
      <c r="Q4" s="222">
        <v>-0.31417630000000002</v>
      </c>
    </row>
    <row r="5" spans="1:17">
      <c r="B5" s="227" t="s">
        <v>96</v>
      </c>
      <c r="D5" s="225"/>
      <c r="E5" s="229"/>
      <c r="F5" s="229"/>
      <c r="G5" s="230"/>
      <c r="H5" s="230"/>
      <c r="I5" s="230"/>
      <c r="J5" s="229"/>
      <c r="K5" s="229"/>
      <c r="L5" s="229"/>
      <c r="M5" s="230"/>
    </row>
    <row r="6" spans="1:17">
      <c r="B6" s="233" t="s">
        <v>270</v>
      </c>
      <c r="D6" s="225"/>
      <c r="E6" s="229"/>
      <c r="F6" s="229"/>
      <c r="G6" s="230"/>
      <c r="H6" s="230"/>
      <c r="I6" s="230"/>
      <c r="J6" s="229"/>
      <c r="K6" s="229"/>
      <c r="L6" s="229"/>
      <c r="M6" s="230"/>
    </row>
    <row r="7" spans="1:17">
      <c r="B7" s="227" t="s">
        <v>3</v>
      </c>
      <c r="C7" s="231">
        <v>154.75665865549308</v>
      </c>
      <c r="D7" s="229">
        <v>0</v>
      </c>
      <c r="E7" s="229">
        <v>1</v>
      </c>
      <c r="F7" s="229">
        <v>0</v>
      </c>
      <c r="G7" s="230">
        <v>1</v>
      </c>
      <c r="H7" s="230">
        <v>0</v>
      </c>
      <c r="I7" s="230">
        <v>0</v>
      </c>
      <c r="J7" s="229">
        <v>1</v>
      </c>
      <c r="K7" s="232">
        <v>0</v>
      </c>
      <c r="L7" s="229">
        <v>0</v>
      </c>
      <c r="M7" s="230">
        <v>0</v>
      </c>
      <c r="N7" s="229">
        <v>0</v>
      </c>
      <c r="O7" s="229">
        <v>0</v>
      </c>
      <c r="P7" s="229">
        <v>0</v>
      </c>
      <c r="Q7" s="222">
        <v>-11.86148</v>
      </c>
    </row>
    <row r="8" spans="1:17">
      <c r="B8" s="227" t="s">
        <v>81</v>
      </c>
      <c r="C8" s="231">
        <v>307.84235479206956</v>
      </c>
      <c r="D8" s="229">
        <v>0</v>
      </c>
      <c r="E8" s="229">
        <v>1</v>
      </c>
      <c r="F8" s="229">
        <v>1</v>
      </c>
      <c r="G8" s="230">
        <v>1</v>
      </c>
      <c r="H8" s="230">
        <v>1</v>
      </c>
      <c r="I8" s="230">
        <v>1</v>
      </c>
      <c r="J8" s="229">
        <v>1</v>
      </c>
      <c r="K8" s="232">
        <v>0</v>
      </c>
      <c r="L8" s="229">
        <v>0</v>
      </c>
      <c r="M8" s="230">
        <v>1</v>
      </c>
      <c r="N8" s="229">
        <v>0</v>
      </c>
      <c r="O8" s="229">
        <v>0</v>
      </c>
      <c r="P8" s="229">
        <v>0</v>
      </c>
      <c r="Q8" s="222">
        <v>-0.51523920000000001</v>
      </c>
    </row>
    <row r="9" spans="1:17">
      <c r="B9" s="227" t="s">
        <v>82</v>
      </c>
      <c r="C9" s="231">
        <v>341.68078703149473</v>
      </c>
      <c r="D9" s="229">
        <v>0</v>
      </c>
      <c r="E9" s="229">
        <v>0</v>
      </c>
      <c r="F9" s="229">
        <v>1</v>
      </c>
      <c r="G9" s="230">
        <v>1</v>
      </c>
      <c r="H9" s="230">
        <v>1</v>
      </c>
      <c r="I9" s="230">
        <v>1</v>
      </c>
      <c r="J9" s="229">
        <v>0</v>
      </c>
      <c r="K9" s="229">
        <v>1</v>
      </c>
      <c r="L9" s="229">
        <v>1</v>
      </c>
      <c r="M9" s="230">
        <v>1</v>
      </c>
      <c r="N9" s="229">
        <v>1</v>
      </c>
      <c r="O9" s="229">
        <v>1</v>
      </c>
      <c r="P9" s="229">
        <v>0</v>
      </c>
      <c r="Q9" s="222">
        <v>1.0835760000000001</v>
      </c>
    </row>
    <row r="10" spans="1:17">
      <c r="B10" s="227" t="s">
        <v>4</v>
      </c>
      <c r="C10" s="231">
        <v>281.53321645643456</v>
      </c>
      <c r="D10" s="229">
        <v>0</v>
      </c>
      <c r="E10" s="229">
        <v>1</v>
      </c>
      <c r="F10" s="229">
        <v>0</v>
      </c>
      <c r="G10" s="230">
        <v>1</v>
      </c>
      <c r="H10" s="230">
        <v>1</v>
      </c>
      <c r="I10" s="230">
        <v>1</v>
      </c>
      <c r="J10" s="232">
        <v>0</v>
      </c>
      <c r="K10" s="232">
        <v>0</v>
      </c>
      <c r="L10" s="229">
        <v>1</v>
      </c>
      <c r="M10" s="230">
        <v>1</v>
      </c>
      <c r="N10" s="229">
        <v>1</v>
      </c>
      <c r="O10" s="229">
        <v>1</v>
      </c>
      <c r="P10" s="229">
        <v>1</v>
      </c>
      <c r="Q10" s="222">
        <v>3.2660879999999999</v>
      </c>
    </row>
    <row r="11" spans="1:17">
      <c r="B11" s="227" t="s">
        <v>803</v>
      </c>
      <c r="C11" s="231">
        <v>483.77873181541759</v>
      </c>
      <c r="D11" s="229">
        <v>0</v>
      </c>
      <c r="E11" s="229">
        <v>1</v>
      </c>
      <c r="F11" s="229">
        <v>0</v>
      </c>
      <c r="G11" s="230">
        <v>1</v>
      </c>
      <c r="H11" s="230">
        <v>1</v>
      </c>
      <c r="I11" s="230">
        <v>1</v>
      </c>
      <c r="J11" s="229">
        <v>1</v>
      </c>
      <c r="K11" s="232">
        <v>0</v>
      </c>
      <c r="L11" s="229">
        <v>0</v>
      </c>
      <c r="M11" s="230">
        <v>1</v>
      </c>
      <c r="N11" s="229">
        <v>0</v>
      </c>
      <c r="O11" s="229">
        <v>0</v>
      </c>
      <c r="P11" s="229">
        <v>0</v>
      </c>
      <c r="Q11" s="222">
        <v>-0.26896759999999997</v>
      </c>
    </row>
    <row r="12" spans="1:17">
      <c r="B12" s="227" t="s">
        <v>5</v>
      </c>
      <c r="C12" s="231">
        <v>212.8685238423603</v>
      </c>
      <c r="D12" s="229">
        <v>0</v>
      </c>
      <c r="E12" s="229">
        <v>0</v>
      </c>
      <c r="F12" s="229">
        <v>0</v>
      </c>
      <c r="G12" s="230">
        <v>1</v>
      </c>
      <c r="H12" s="230">
        <v>1</v>
      </c>
      <c r="I12" s="230">
        <v>1</v>
      </c>
      <c r="J12" s="229">
        <v>1</v>
      </c>
      <c r="K12" s="232">
        <v>0</v>
      </c>
      <c r="L12" s="229">
        <v>0</v>
      </c>
      <c r="M12" s="230">
        <v>1</v>
      </c>
      <c r="N12" s="229">
        <v>0</v>
      </c>
      <c r="O12" s="229">
        <v>0</v>
      </c>
      <c r="P12" s="229">
        <v>0</v>
      </c>
      <c r="Q12" s="222">
        <v>-1.3634900000000001</v>
      </c>
    </row>
    <row r="13" spans="1:17">
      <c r="B13" s="227" t="s">
        <v>181</v>
      </c>
      <c r="C13" s="231">
        <v>145.41059759895833</v>
      </c>
      <c r="D13" s="229">
        <v>0</v>
      </c>
      <c r="E13" s="229">
        <v>0</v>
      </c>
      <c r="F13" s="229">
        <v>1</v>
      </c>
      <c r="G13" s="230">
        <v>0</v>
      </c>
      <c r="H13" s="230">
        <v>1</v>
      </c>
      <c r="I13" s="230">
        <v>1</v>
      </c>
      <c r="J13" s="232">
        <v>0</v>
      </c>
      <c r="K13" s="232">
        <v>0</v>
      </c>
      <c r="L13" s="229">
        <v>0</v>
      </c>
      <c r="M13" s="230">
        <v>1</v>
      </c>
      <c r="N13" s="229">
        <v>0</v>
      </c>
      <c r="O13" s="229">
        <v>0</v>
      </c>
      <c r="P13" s="229">
        <v>0</v>
      </c>
      <c r="Q13" s="222">
        <v>-4.985449</v>
      </c>
    </row>
    <row r="14" spans="1:17">
      <c r="B14" s="227" t="s">
        <v>7</v>
      </c>
      <c r="C14" s="231">
        <v>142.42277620178695</v>
      </c>
      <c r="D14" s="229">
        <v>0</v>
      </c>
      <c r="E14" s="229">
        <v>0</v>
      </c>
      <c r="F14" s="229">
        <v>1</v>
      </c>
      <c r="G14" s="230">
        <v>1</v>
      </c>
      <c r="H14" s="230">
        <v>0</v>
      </c>
      <c r="I14" s="230">
        <v>0</v>
      </c>
      <c r="J14" s="229">
        <v>1</v>
      </c>
      <c r="K14" s="232">
        <v>0</v>
      </c>
      <c r="L14" s="229">
        <v>0</v>
      </c>
      <c r="M14" s="230">
        <v>1</v>
      </c>
      <c r="N14" s="229">
        <v>0</v>
      </c>
      <c r="O14" s="229">
        <v>0</v>
      </c>
      <c r="P14" s="229">
        <v>0</v>
      </c>
      <c r="Q14" s="222">
        <v>-4.2311709999999998</v>
      </c>
    </row>
    <row r="15" spans="1:17">
      <c r="B15" s="227" t="s">
        <v>84</v>
      </c>
      <c r="C15" s="231">
        <v>81.311035722409855</v>
      </c>
      <c r="D15" s="229">
        <v>0</v>
      </c>
      <c r="E15" s="229">
        <v>0</v>
      </c>
      <c r="F15" s="229">
        <v>0</v>
      </c>
      <c r="G15" s="230">
        <v>1</v>
      </c>
      <c r="H15" s="230">
        <v>1</v>
      </c>
      <c r="I15" s="230">
        <v>1</v>
      </c>
      <c r="J15" s="229">
        <v>1</v>
      </c>
      <c r="K15" s="232">
        <v>0</v>
      </c>
      <c r="L15" s="229">
        <v>1</v>
      </c>
      <c r="M15" s="230">
        <v>1</v>
      </c>
      <c r="N15" s="229">
        <v>0</v>
      </c>
      <c r="O15" s="229">
        <v>0</v>
      </c>
      <c r="P15" s="229">
        <v>0</v>
      </c>
      <c r="Q15" s="222">
        <v>-0.3509526</v>
      </c>
    </row>
    <row r="16" spans="1:17">
      <c r="B16" s="227" t="s">
        <v>8</v>
      </c>
      <c r="C16" s="231">
        <v>90.951887421584274</v>
      </c>
      <c r="D16" s="229">
        <v>1</v>
      </c>
      <c r="E16" s="229">
        <v>1</v>
      </c>
      <c r="F16" s="229">
        <v>0</v>
      </c>
      <c r="G16" s="230">
        <v>1</v>
      </c>
      <c r="H16" s="230">
        <v>0</v>
      </c>
      <c r="I16" s="230">
        <v>1</v>
      </c>
      <c r="J16" s="229">
        <v>1</v>
      </c>
      <c r="K16" s="232">
        <v>0</v>
      </c>
      <c r="L16" s="229">
        <v>1</v>
      </c>
      <c r="M16" s="230">
        <v>1</v>
      </c>
      <c r="N16" s="229">
        <v>1</v>
      </c>
      <c r="O16" s="229">
        <v>0</v>
      </c>
      <c r="P16" s="229">
        <v>0</v>
      </c>
      <c r="Q16" s="222">
        <v>2.4763329999999999</v>
      </c>
    </row>
    <row r="17" spans="2:17">
      <c r="B17" s="227" t="s">
        <v>9</v>
      </c>
      <c r="C17" s="231">
        <v>303.69734496072061</v>
      </c>
      <c r="D17" s="229">
        <v>0</v>
      </c>
      <c r="E17" s="229">
        <v>1</v>
      </c>
      <c r="F17" s="229">
        <v>0</v>
      </c>
      <c r="G17" s="230">
        <v>1</v>
      </c>
      <c r="H17" s="230">
        <v>1</v>
      </c>
      <c r="I17" s="230">
        <v>1</v>
      </c>
      <c r="J17" s="229">
        <v>1</v>
      </c>
      <c r="K17" s="232">
        <v>0</v>
      </c>
      <c r="L17" s="229">
        <v>1</v>
      </c>
      <c r="M17" s="230">
        <v>1</v>
      </c>
      <c r="N17" s="229">
        <v>0</v>
      </c>
      <c r="O17" s="229">
        <v>1</v>
      </c>
      <c r="P17" s="229">
        <v>1</v>
      </c>
      <c r="Q17" s="222">
        <v>2.3186140000000002</v>
      </c>
    </row>
    <row r="18" spans="2:17">
      <c r="B18" s="227" t="s">
        <v>97</v>
      </c>
      <c r="D18" s="225"/>
      <c r="E18" s="229"/>
      <c r="F18" s="229"/>
      <c r="G18" s="230"/>
      <c r="H18" s="230"/>
      <c r="I18" s="230"/>
      <c r="J18" s="229"/>
      <c r="K18" s="229"/>
      <c r="L18" s="229"/>
      <c r="M18" s="230"/>
    </row>
    <row r="19" spans="2:17">
      <c r="B19" s="227" t="s">
        <v>133</v>
      </c>
      <c r="D19" s="225"/>
      <c r="E19" s="229"/>
      <c r="F19" s="229"/>
      <c r="G19" s="230"/>
      <c r="H19" s="230"/>
      <c r="I19" s="230"/>
      <c r="J19" s="229"/>
      <c r="K19" s="229"/>
      <c r="L19" s="229"/>
      <c r="M19" s="230"/>
    </row>
    <row r="20" spans="2:17">
      <c r="B20" s="227" t="s">
        <v>98</v>
      </c>
      <c r="D20" s="225"/>
      <c r="E20" s="229"/>
      <c r="F20" s="229"/>
      <c r="G20" s="230"/>
      <c r="H20" s="230"/>
      <c r="I20" s="230"/>
      <c r="J20" s="229"/>
      <c r="K20" s="229"/>
      <c r="L20" s="229"/>
      <c r="M20" s="230"/>
    </row>
    <row r="21" spans="2:17">
      <c r="B21" s="227" t="s">
        <v>814</v>
      </c>
      <c r="D21" s="225"/>
      <c r="E21" s="229"/>
      <c r="F21" s="229"/>
      <c r="G21" s="230"/>
      <c r="H21" s="230"/>
      <c r="I21" s="230"/>
      <c r="J21" s="229"/>
      <c r="K21" s="229"/>
      <c r="L21" s="229"/>
      <c r="M21" s="230"/>
    </row>
    <row r="22" spans="2:17">
      <c r="B22" s="227" t="s">
        <v>816</v>
      </c>
      <c r="C22" s="231">
        <v>537.22398177598359</v>
      </c>
      <c r="D22" s="229">
        <v>0</v>
      </c>
      <c r="E22" s="229">
        <v>1</v>
      </c>
      <c r="F22" s="229">
        <v>0</v>
      </c>
      <c r="G22" s="230">
        <v>1</v>
      </c>
      <c r="H22" s="230">
        <v>1</v>
      </c>
      <c r="I22" s="230">
        <v>1</v>
      </c>
      <c r="J22" s="229">
        <v>1</v>
      </c>
      <c r="K22" s="232">
        <v>0</v>
      </c>
      <c r="L22" s="229">
        <v>0</v>
      </c>
      <c r="M22" s="230">
        <v>1</v>
      </c>
      <c r="N22" s="229">
        <v>0</v>
      </c>
      <c r="O22" s="229">
        <v>0</v>
      </c>
      <c r="P22" s="229">
        <v>0</v>
      </c>
      <c r="Q22" s="222">
        <v>-0.26198199999999999</v>
      </c>
    </row>
    <row r="23" spans="2:17">
      <c r="B23" s="227" t="s">
        <v>99</v>
      </c>
      <c r="D23" s="225"/>
      <c r="E23" s="229"/>
      <c r="F23" s="229"/>
      <c r="G23" s="230"/>
      <c r="H23" s="230"/>
      <c r="I23" s="230"/>
      <c r="J23" s="229"/>
      <c r="K23" s="229"/>
      <c r="L23" s="229"/>
      <c r="M23" s="230"/>
    </row>
    <row r="24" spans="2:17">
      <c r="B24" s="227" t="s">
        <v>11</v>
      </c>
      <c r="C24" s="231">
        <v>939.01863038717329</v>
      </c>
      <c r="D24" s="229">
        <v>0</v>
      </c>
      <c r="E24" s="229">
        <v>0</v>
      </c>
      <c r="F24" s="229">
        <v>0</v>
      </c>
      <c r="G24" s="230">
        <v>1</v>
      </c>
      <c r="H24" s="230">
        <v>1</v>
      </c>
      <c r="I24" s="230">
        <v>1</v>
      </c>
      <c r="J24" s="229">
        <v>1</v>
      </c>
      <c r="K24" s="232">
        <v>0</v>
      </c>
      <c r="L24" s="229">
        <v>0</v>
      </c>
      <c r="M24" s="230">
        <v>1</v>
      </c>
      <c r="N24" s="229">
        <v>0</v>
      </c>
      <c r="O24" s="229">
        <v>0</v>
      </c>
      <c r="P24" s="229">
        <v>0</v>
      </c>
      <c r="Q24" s="222">
        <v>-1.267801</v>
      </c>
    </row>
    <row r="25" spans="2:17">
      <c r="B25" s="227" t="s">
        <v>423</v>
      </c>
      <c r="C25" s="231">
        <v>98.621188127769315</v>
      </c>
      <c r="D25" s="229">
        <v>0</v>
      </c>
      <c r="E25" s="229">
        <v>1</v>
      </c>
      <c r="F25" s="229">
        <v>0</v>
      </c>
      <c r="G25" s="230">
        <v>1</v>
      </c>
      <c r="H25" s="230">
        <v>1</v>
      </c>
      <c r="I25" s="230">
        <v>1</v>
      </c>
      <c r="J25" s="229">
        <v>1</v>
      </c>
      <c r="K25" s="232">
        <v>0</v>
      </c>
      <c r="L25" s="229">
        <v>1</v>
      </c>
      <c r="M25" s="230">
        <v>1</v>
      </c>
      <c r="N25" s="229">
        <v>0</v>
      </c>
      <c r="O25" s="229">
        <v>0</v>
      </c>
      <c r="P25" s="229">
        <v>0</v>
      </c>
      <c r="Q25" s="222">
        <v>0.71022390000000002</v>
      </c>
    </row>
    <row r="26" spans="2:17">
      <c r="B26" s="227" t="s">
        <v>12</v>
      </c>
      <c r="C26" s="231">
        <v>1870.2757930822436</v>
      </c>
      <c r="D26" s="229">
        <v>0</v>
      </c>
      <c r="E26" s="229">
        <v>0</v>
      </c>
      <c r="F26" s="229">
        <v>1</v>
      </c>
      <c r="G26" s="230">
        <v>1</v>
      </c>
      <c r="H26" s="230">
        <v>1</v>
      </c>
      <c r="I26" s="230">
        <v>1</v>
      </c>
      <c r="J26" s="229">
        <v>1</v>
      </c>
      <c r="K26" s="232">
        <v>0</v>
      </c>
      <c r="L26" s="229">
        <v>1</v>
      </c>
      <c r="M26" s="230">
        <v>1</v>
      </c>
      <c r="N26" s="229">
        <v>0</v>
      </c>
      <c r="O26" s="229">
        <v>0</v>
      </c>
      <c r="P26" s="229">
        <v>0</v>
      </c>
      <c r="Q26" s="222">
        <v>-0.33822980000000002</v>
      </c>
    </row>
    <row r="27" spans="2:17">
      <c r="B27" s="227" t="s">
        <v>134</v>
      </c>
      <c r="D27" s="225"/>
      <c r="E27" s="229"/>
      <c r="F27" s="229"/>
      <c r="G27" s="230"/>
      <c r="H27" s="230"/>
      <c r="I27" s="230"/>
      <c r="J27" s="229"/>
      <c r="K27" s="229"/>
      <c r="L27" s="229"/>
      <c r="M27" s="230"/>
    </row>
    <row r="28" spans="2:17">
      <c r="B28" s="227" t="s">
        <v>100</v>
      </c>
      <c r="D28" s="225"/>
      <c r="E28" s="229"/>
      <c r="F28" s="229"/>
      <c r="G28" s="230"/>
      <c r="H28" s="230"/>
      <c r="I28" s="230"/>
      <c r="J28" s="229"/>
      <c r="K28" s="229"/>
      <c r="L28" s="229"/>
      <c r="M28" s="230"/>
    </row>
    <row r="29" spans="2:17">
      <c r="B29" s="227" t="s">
        <v>135</v>
      </c>
      <c r="D29" s="225"/>
      <c r="E29" s="229"/>
      <c r="F29" s="229"/>
      <c r="G29" s="230"/>
      <c r="H29" s="230"/>
      <c r="I29" s="230"/>
      <c r="J29" s="229"/>
      <c r="K29" s="229"/>
      <c r="L29" s="229"/>
      <c r="M29" s="230"/>
    </row>
    <row r="30" spans="2:17">
      <c r="B30" s="227" t="s">
        <v>101</v>
      </c>
      <c r="C30" s="231">
        <v>1031.1089992929165</v>
      </c>
      <c r="D30" s="229">
        <v>0</v>
      </c>
      <c r="E30" s="229">
        <v>1</v>
      </c>
      <c r="F30" s="229">
        <v>0</v>
      </c>
      <c r="G30" s="230">
        <v>1</v>
      </c>
      <c r="H30" s="230">
        <v>1</v>
      </c>
      <c r="I30" s="230">
        <v>1</v>
      </c>
      <c r="J30" s="229">
        <v>1</v>
      </c>
      <c r="K30" s="232">
        <v>0</v>
      </c>
      <c r="L30" s="229">
        <v>0</v>
      </c>
      <c r="M30" s="230">
        <v>1</v>
      </c>
      <c r="N30" s="229">
        <v>0</v>
      </c>
      <c r="O30" s="229">
        <v>0</v>
      </c>
      <c r="P30" s="229">
        <v>0</v>
      </c>
      <c r="Q30" s="222">
        <v>-0.19687099999999999</v>
      </c>
    </row>
    <row r="31" spans="2:17">
      <c r="B31" s="227" t="s">
        <v>13</v>
      </c>
      <c r="C31" s="231">
        <v>7393.800361096648</v>
      </c>
      <c r="D31" s="229">
        <v>0</v>
      </c>
      <c r="E31" s="229">
        <v>0</v>
      </c>
      <c r="F31" s="229">
        <v>1</v>
      </c>
      <c r="G31" s="230">
        <v>1</v>
      </c>
      <c r="H31" s="230">
        <v>1</v>
      </c>
      <c r="I31" s="230">
        <v>0</v>
      </c>
      <c r="J31" s="229">
        <v>1</v>
      </c>
      <c r="K31" s="232">
        <v>0</v>
      </c>
      <c r="L31" s="229">
        <v>0</v>
      </c>
      <c r="M31" s="230">
        <v>1</v>
      </c>
      <c r="N31" s="229">
        <v>0</v>
      </c>
      <c r="O31" s="229">
        <v>0</v>
      </c>
      <c r="P31" s="229">
        <v>0</v>
      </c>
      <c r="Q31" s="222">
        <v>-0.39940740000000002</v>
      </c>
    </row>
    <row r="32" spans="2:17">
      <c r="B32" s="227" t="s">
        <v>136</v>
      </c>
      <c r="D32" s="225"/>
      <c r="E32" s="229"/>
      <c r="F32" s="229"/>
      <c r="G32" s="230"/>
      <c r="H32" s="230"/>
      <c r="I32" s="230"/>
      <c r="J32" s="229"/>
      <c r="K32" s="229"/>
      <c r="L32" s="229"/>
      <c r="M32" s="230"/>
    </row>
    <row r="33" spans="2:17">
      <c r="B33" s="227" t="s">
        <v>102</v>
      </c>
      <c r="C33" s="231">
        <v>3141.5468378625892</v>
      </c>
      <c r="D33" s="229">
        <v>0</v>
      </c>
      <c r="E33" s="229">
        <v>1</v>
      </c>
      <c r="F33" s="229">
        <v>0</v>
      </c>
      <c r="G33" s="230">
        <v>1</v>
      </c>
      <c r="H33" s="230">
        <v>1</v>
      </c>
      <c r="I33" s="230">
        <v>1</v>
      </c>
      <c r="J33" s="229">
        <v>1</v>
      </c>
      <c r="K33" s="232">
        <v>0</v>
      </c>
      <c r="L33" s="229">
        <v>0</v>
      </c>
      <c r="M33" s="230">
        <v>1</v>
      </c>
      <c r="N33" s="229">
        <v>0</v>
      </c>
      <c r="O33" s="229">
        <v>0</v>
      </c>
      <c r="P33" s="229">
        <v>0</v>
      </c>
      <c r="Q33" s="222">
        <v>8.1366800000000003E-2</v>
      </c>
    </row>
    <row r="34" spans="2:17">
      <c r="B34" s="227" t="s">
        <v>103</v>
      </c>
      <c r="C34" s="231">
        <v>860.3180707953353</v>
      </c>
      <c r="D34" s="229">
        <v>0</v>
      </c>
      <c r="E34" s="229">
        <v>1</v>
      </c>
      <c r="F34" s="229">
        <v>0</v>
      </c>
      <c r="G34" s="230">
        <v>1</v>
      </c>
      <c r="H34" s="230">
        <v>1</v>
      </c>
      <c r="I34" s="230">
        <v>1</v>
      </c>
      <c r="J34" s="229">
        <v>1</v>
      </c>
      <c r="K34" s="232">
        <v>0</v>
      </c>
      <c r="L34" s="229">
        <v>0</v>
      </c>
      <c r="M34" s="230">
        <v>1</v>
      </c>
      <c r="N34" s="229">
        <v>0</v>
      </c>
      <c r="O34" s="229">
        <v>0</v>
      </c>
      <c r="P34" s="229">
        <v>0</v>
      </c>
      <c r="Q34" s="222">
        <v>-0.2194094</v>
      </c>
    </row>
    <row r="35" spans="2:17">
      <c r="B35" s="227" t="s">
        <v>14</v>
      </c>
      <c r="C35" s="231">
        <v>29.854294822071143</v>
      </c>
      <c r="D35" s="229">
        <v>0</v>
      </c>
      <c r="E35" s="229">
        <v>1</v>
      </c>
      <c r="F35" s="229">
        <v>0</v>
      </c>
      <c r="G35" s="230">
        <v>0</v>
      </c>
      <c r="H35" s="230">
        <v>2</v>
      </c>
      <c r="I35" s="230">
        <v>1</v>
      </c>
      <c r="J35" s="232">
        <v>0</v>
      </c>
      <c r="K35" s="229">
        <v>1</v>
      </c>
      <c r="L35" s="229">
        <v>0</v>
      </c>
      <c r="M35" s="230">
        <v>1</v>
      </c>
      <c r="N35" s="229">
        <v>0</v>
      </c>
      <c r="O35" s="229">
        <v>0</v>
      </c>
      <c r="P35" s="229">
        <v>0</v>
      </c>
      <c r="Q35" s="222">
        <v>-1.001463</v>
      </c>
    </row>
    <row r="36" spans="2:17">
      <c r="B36" s="227" t="s">
        <v>174</v>
      </c>
      <c r="D36" s="225"/>
      <c r="E36" s="229"/>
      <c r="F36" s="229"/>
      <c r="G36" s="230"/>
      <c r="H36" s="230"/>
      <c r="I36" s="230"/>
      <c r="J36" s="229"/>
      <c r="K36" s="229"/>
      <c r="L36" s="229"/>
      <c r="M36" s="230"/>
    </row>
    <row r="37" spans="2:17">
      <c r="B37" s="227" t="s">
        <v>15</v>
      </c>
      <c r="C37" s="231">
        <v>128.46391994450141</v>
      </c>
      <c r="D37" s="229">
        <v>0</v>
      </c>
      <c r="E37" s="229">
        <v>0</v>
      </c>
      <c r="F37" s="229">
        <v>1</v>
      </c>
      <c r="G37" s="230">
        <v>1</v>
      </c>
      <c r="H37" s="230">
        <v>1</v>
      </c>
      <c r="I37" s="230">
        <v>0</v>
      </c>
      <c r="J37" s="229">
        <v>1</v>
      </c>
      <c r="K37" s="232">
        <v>0</v>
      </c>
      <c r="L37" s="232">
        <v>0</v>
      </c>
      <c r="M37" s="230">
        <v>1</v>
      </c>
      <c r="N37" s="229">
        <v>0</v>
      </c>
      <c r="O37" s="229">
        <v>0</v>
      </c>
      <c r="P37" s="229">
        <v>0</v>
      </c>
      <c r="Q37" s="222">
        <v>-1.357094</v>
      </c>
    </row>
    <row r="38" spans="2:17">
      <c r="B38" s="227" t="s">
        <v>137</v>
      </c>
      <c r="D38" s="225"/>
      <c r="E38" s="229"/>
      <c r="F38" s="229"/>
      <c r="G38" s="230"/>
      <c r="H38" s="230"/>
      <c r="I38" s="230"/>
      <c r="J38" s="229"/>
      <c r="K38" s="229"/>
      <c r="L38" s="229"/>
      <c r="M38" s="230"/>
    </row>
    <row r="39" spans="2:17">
      <c r="B39" s="227" t="s">
        <v>835</v>
      </c>
      <c r="D39" s="225"/>
      <c r="E39" s="229"/>
      <c r="F39" s="229"/>
      <c r="G39" s="230"/>
      <c r="H39" s="230"/>
      <c r="I39" s="230"/>
      <c r="J39" s="229"/>
      <c r="K39" s="229"/>
      <c r="L39" s="229"/>
      <c r="M39" s="230"/>
    </row>
    <row r="40" spans="2:17">
      <c r="B40" s="227" t="s">
        <v>180</v>
      </c>
      <c r="C40" s="231">
        <v>318.04216880361633</v>
      </c>
      <c r="D40" s="229">
        <v>0</v>
      </c>
      <c r="E40" s="229">
        <v>1</v>
      </c>
      <c r="F40" s="229">
        <v>0</v>
      </c>
      <c r="G40" s="230">
        <v>1</v>
      </c>
      <c r="H40" s="230">
        <v>1</v>
      </c>
      <c r="I40" s="230">
        <v>1</v>
      </c>
      <c r="J40" s="229">
        <v>1</v>
      </c>
      <c r="K40" s="232">
        <v>0</v>
      </c>
      <c r="L40" s="229">
        <v>0</v>
      </c>
      <c r="M40" s="230">
        <v>1</v>
      </c>
      <c r="N40" s="229">
        <v>0</v>
      </c>
      <c r="O40" s="229">
        <v>0</v>
      </c>
      <c r="P40" s="229">
        <v>0</v>
      </c>
      <c r="Q40" s="222">
        <v>-0.29084700000000002</v>
      </c>
    </row>
    <row r="41" spans="2:17">
      <c r="B41" s="227" t="s">
        <v>104</v>
      </c>
      <c r="D41" s="225"/>
      <c r="E41" s="229"/>
      <c r="F41" s="229"/>
      <c r="G41" s="230"/>
      <c r="H41" s="230"/>
      <c r="I41" s="230"/>
      <c r="J41" s="229"/>
      <c r="K41" s="229"/>
      <c r="L41" s="229"/>
      <c r="M41" s="230"/>
    </row>
    <row r="42" spans="2:17">
      <c r="B42" s="233" t="s">
        <v>138</v>
      </c>
      <c r="D42" s="225"/>
      <c r="E42" s="229"/>
      <c r="F42" s="229"/>
      <c r="G42" s="230"/>
      <c r="H42" s="230"/>
      <c r="I42" s="230"/>
      <c r="J42" s="229"/>
      <c r="K42" s="229"/>
      <c r="L42" s="229"/>
      <c r="M42" s="230"/>
    </row>
    <row r="43" spans="2:17">
      <c r="B43" s="227" t="s">
        <v>16</v>
      </c>
      <c r="C43" s="231">
        <v>1016.3174137062971</v>
      </c>
      <c r="D43" s="229">
        <v>0</v>
      </c>
      <c r="E43" s="229">
        <v>0</v>
      </c>
      <c r="F43" s="229">
        <v>1</v>
      </c>
      <c r="G43" s="230">
        <v>1</v>
      </c>
      <c r="H43" s="230">
        <v>1</v>
      </c>
      <c r="I43" s="230">
        <v>1</v>
      </c>
      <c r="J43" s="229">
        <v>1</v>
      </c>
      <c r="K43" s="232">
        <v>0</v>
      </c>
      <c r="L43" s="229">
        <v>1</v>
      </c>
      <c r="M43" s="230">
        <v>1</v>
      </c>
      <c r="N43" s="229">
        <v>0</v>
      </c>
      <c r="O43" s="229">
        <v>0</v>
      </c>
      <c r="P43" s="229">
        <v>0</v>
      </c>
      <c r="Q43" s="222">
        <v>-0.45079010000000003</v>
      </c>
    </row>
    <row r="44" spans="2:17">
      <c r="B44" s="227" t="s">
        <v>17</v>
      </c>
      <c r="C44" s="231">
        <v>556.6346136992936</v>
      </c>
      <c r="D44" s="229">
        <v>0</v>
      </c>
      <c r="E44" s="229">
        <v>1</v>
      </c>
      <c r="F44" s="229">
        <v>0</v>
      </c>
      <c r="G44" s="230">
        <v>1</v>
      </c>
      <c r="H44" s="230">
        <v>1</v>
      </c>
      <c r="I44" s="230">
        <v>1</v>
      </c>
      <c r="J44" s="229">
        <v>1</v>
      </c>
      <c r="K44" s="232">
        <v>0</v>
      </c>
      <c r="L44" s="229">
        <v>1</v>
      </c>
      <c r="M44" s="230">
        <v>1</v>
      </c>
      <c r="N44" s="229">
        <v>0</v>
      </c>
      <c r="O44" s="229">
        <v>0</v>
      </c>
      <c r="P44" s="229">
        <v>0</v>
      </c>
      <c r="Q44" s="222">
        <v>0.77059009999999994</v>
      </c>
    </row>
    <row r="45" spans="2:17">
      <c r="B45" s="227" t="s">
        <v>18</v>
      </c>
      <c r="C45" s="231">
        <v>730.88677782707032</v>
      </c>
      <c r="D45" s="229">
        <v>0</v>
      </c>
      <c r="E45" s="229">
        <v>1</v>
      </c>
      <c r="F45" s="229">
        <v>0</v>
      </c>
      <c r="G45" s="230">
        <v>1</v>
      </c>
      <c r="H45" s="230">
        <v>1</v>
      </c>
      <c r="I45" s="230">
        <v>1</v>
      </c>
      <c r="J45" s="229">
        <v>1</v>
      </c>
      <c r="K45" s="232">
        <v>0</v>
      </c>
      <c r="L45" s="229">
        <v>0</v>
      </c>
      <c r="M45" s="230">
        <v>1</v>
      </c>
      <c r="N45" s="229">
        <v>0</v>
      </c>
      <c r="O45" s="229">
        <v>0</v>
      </c>
      <c r="P45" s="229">
        <v>0</v>
      </c>
      <c r="Q45" s="222">
        <v>-0.23641209999999999</v>
      </c>
    </row>
    <row r="46" spans="2:17">
      <c r="B46" s="227" t="s">
        <v>19</v>
      </c>
      <c r="C46" s="231">
        <v>232.85734957382272</v>
      </c>
      <c r="D46" s="229">
        <v>0</v>
      </c>
      <c r="E46" s="229">
        <v>1</v>
      </c>
      <c r="F46" s="229">
        <v>0</v>
      </c>
      <c r="G46" s="230">
        <v>1</v>
      </c>
      <c r="H46" s="230">
        <v>1</v>
      </c>
      <c r="I46" s="230">
        <v>1</v>
      </c>
      <c r="J46" s="229">
        <v>1</v>
      </c>
      <c r="K46" s="232">
        <v>0</v>
      </c>
      <c r="L46" s="229">
        <v>1</v>
      </c>
      <c r="M46" s="230">
        <v>1</v>
      </c>
      <c r="N46" s="229">
        <v>1</v>
      </c>
      <c r="O46" s="229">
        <v>1</v>
      </c>
      <c r="P46" s="229">
        <v>0</v>
      </c>
      <c r="Q46" s="222">
        <v>3.819512</v>
      </c>
    </row>
    <row r="47" spans="2:17">
      <c r="B47" s="227" t="s">
        <v>139</v>
      </c>
      <c r="D47" s="225"/>
      <c r="E47" s="229"/>
      <c r="F47" s="229"/>
      <c r="G47" s="230"/>
      <c r="H47" s="230"/>
      <c r="I47" s="230"/>
      <c r="J47" s="229"/>
      <c r="K47" s="229"/>
      <c r="L47" s="229"/>
      <c r="M47" s="230"/>
    </row>
    <row r="48" spans="2:17">
      <c r="B48" s="227" t="s">
        <v>178</v>
      </c>
      <c r="D48" s="225"/>
      <c r="E48" s="229"/>
      <c r="F48" s="229"/>
      <c r="G48" s="230"/>
      <c r="H48" s="230"/>
      <c r="I48" s="230"/>
      <c r="J48" s="229"/>
      <c r="K48" s="229"/>
      <c r="L48" s="229"/>
      <c r="M48" s="230"/>
    </row>
    <row r="49" spans="2:17">
      <c r="B49" s="227" t="s">
        <v>20</v>
      </c>
      <c r="D49" s="225"/>
      <c r="E49" s="229"/>
      <c r="F49" s="229"/>
      <c r="G49" s="230"/>
      <c r="H49" s="230"/>
      <c r="I49" s="230"/>
      <c r="J49" s="229"/>
      <c r="K49" s="229"/>
      <c r="L49" s="229"/>
      <c r="M49" s="230"/>
    </row>
    <row r="50" spans="2:17">
      <c r="B50" s="227" t="s">
        <v>21</v>
      </c>
      <c r="C50" s="231">
        <v>519.43473436610361</v>
      </c>
      <c r="D50" s="229">
        <v>0</v>
      </c>
      <c r="E50" s="229">
        <v>0</v>
      </c>
      <c r="F50" s="229">
        <v>0</v>
      </c>
      <c r="G50" s="230">
        <v>1</v>
      </c>
      <c r="H50" s="230">
        <v>0</v>
      </c>
      <c r="I50" s="230">
        <v>0</v>
      </c>
      <c r="J50" s="232">
        <v>0</v>
      </c>
      <c r="K50" s="232">
        <v>0</v>
      </c>
      <c r="L50" s="232">
        <v>0</v>
      </c>
      <c r="M50" s="230">
        <v>1</v>
      </c>
      <c r="N50" s="232">
        <v>0</v>
      </c>
      <c r="O50" s="229">
        <v>0</v>
      </c>
      <c r="P50" s="232">
        <v>0</v>
      </c>
      <c r="Q50" s="222">
        <v>-5.2681740000000001</v>
      </c>
    </row>
    <row r="51" spans="2:17">
      <c r="B51" s="227" t="s">
        <v>845</v>
      </c>
      <c r="D51" s="225"/>
      <c r="E51" s="229"/>
      <c r="F51" s="229"/>
      <c r="G51" s="230"/>
      <c r="H51" s="230"/>
      <c r="I51" s="230"/>
      <c r="J51" s="229"/>
      <c r="K51" s="229"/>
      <c r="L51" s="229"/>
      <c r="M51" s="230"/>
    </row>
    <row r="52" spans="2:17">
      <c r="B52" s="227" t="s">
        <v>22</v>
      </c>
      <c r="C52" s="231">
        <v>252.89017341040463</v>
      </c>
      <c r="D52" s="229">
        <v>0</v>
      </c>
      <c r="E52" s="229">
        <v>0</v>
      </c>
      <c r="F52" s="229">
        <v>1</v>
      </c>
      <c r="G52" s="230">
        <v>1</v>
      </c>
      <c r="H52" s="230">
        <v>1</v>
      </c>
      <c r="I52" s="230">
        <v>0</v>
      </c>
      <c r="J52" s="229">
        <v>1</v>
      </c>
      <c r="K52" s="232">
        <v>0</v>
      </c>
      <c r="L52" s="229">
        <v>0</v>
      </c>
      <c r="M52" s="230">
        <v>1</v>
      </c>
      <c r="N52" s="229">
        <v>0</v>
      </c>
      <c r="O52" s="229">
        <v>0</v>
      </c>
      <c r="P52" s="229">
        <v>0</v>
      </c>
      <c r="Q52" s="222">
        <v>-1.3406180000000001</v>
      </c>
    </row>
    <row r="53" spans="2:17">
      <c r="B53" s="227" t="s">
        <v>105</v>
      </c>
      <c r="C53" s="231">
        <v>50.943786509508897</v>
      </c>
      <c r="D53" s="229">
        <v>0</v>
      </c>
      <c r="E53" s="229">
        <v>1</v>
      </c>
      <c r="F53" s="229">
        <v>0</v>
      </c>
      <c r="G53" s="230">
        <v>1</v>
      </c>
      <c r="H53" s="230">
        <v>1</v>
      </c>
      <c r="I53" s="230">
        <v>1</v>
      </c>
      <c r="J53" s="229">
        <v>1</v>
      </c>
      <c r="K53" s="232">
        <v>0</v>
      </c>
      <c r="L53" s="229">
        <v>0</v>
      </c>
      <c r="M53" s="230">
        <v>1</v>
      </c>
      <c r="N53" s="229">
        <v>0</v>
      </c>
      <c r="O53" s="229">
        <v>0</v>
      </c>
      <c r="P53" s="229">
        <v>0</v>
      </c>
      <c r="Q53" s="222">
        <v>-0.32603860000000001</v>
      </c>
    </row>
    <row r="54" spans="2:17">
      <c r="B54" s="227" t="s">
        <v>141</v>
      </c>
      <c r="D54" s="225"/>
      <c r="E54" s="229"/>
      <c r="F54" s="229"/>
      <c r="G54" s="230"/>
      <c r="H54" s="230"/>
      <c r="I54" s="230"/>
      <c r="J54" s="229"/>
      <c r="K54" s="229"/>
      <c r="L54" s="229"/>
      <c r="M54" s="230"/>
    </row>
    <row r="55" spans="2:17">
      <c r="B55" s="227" t="s">
        <v>23</v>
      </c>
      <c r="C55" s="231">
        <v>724.20359016455552</v>
      </c>
      <c r="D55" s="229">
        <v>0</v>
      </c>
      <c r="E55" s="229">
        <v>1</v>
      </c>
      <c r="F55" s="229">
        <v>0</v>
      </c>
      <c r="G55" s="230">
        <v>1</v>
      </c>
      <c r="H55" s="230">
        <v>1</v>
      </c>
      <c r="I55" s="230">
        <v>1</v>
      </c>
      <c r="J55" s="229">
        <v>1</v>
      </c>
      <c r="K55" s="232">
        <v>0</v>
      </c>
      <c r="L55" s="229">
        <v>1</v>
      </c>
      <c r="M55" s="230">
        <v>1</v>
      </c>
      <c r="N55" s="229">
        <v>0</v>
      </c>
      <c r="O55" s="229">
        <v>0</v>
      </c>
      <c r="P55" s="229">
        <v>0</v>
      </c>
      <c r="Q55" s="222">
        <v>0.79260129999999995</v>
      </c>
    </row>
    <row r="56" spans="2:17">
      <c r="B56" s="227" t="s">
        <v>106</v>
      </c>
      <c r="D56" s="225"/>
      <c r="E56" s="229"/>
      <c r="F56" s="229"/>
      <c r="G56" s="230"/>
      <c r="H56" s="230"/>
      <c r="I56" s="230"/>
      <c r="J56" s="229"/>
      <c r="K56" s="229"/>
      <c r="L56" s="229"/>
      <c r="M56" s="230"/>
    </row>
    <row r="57" spans="2:17">
      <c r="B57" s="227" t="s">
        <v>107</v>
      </c>
      <c r="D57" s="225"/>
      <c r="E57" s="229"/>
      <c r="F57" s="229"/>
      <c r="G57" s="230"/>
      <c r="H57" s="230"/>
      <c r="I57" s="230"/>
      <c r="J57" s="229"/>
      <c r="K57" s="229"/>
      <c r="L57" s="229"/>
      <c r="M57" s="230"/>
    </row>
    <row r="58" spans="2:17">
      <c r="B58" s="227" t="s">
        <v>24</v>
      </c>
      <c r="C58" s="231">
        <v>292.45078703380619</v>
      </c>
      <c r="D58" s="229">
        <v>0</v>
      </c>
      <c r="E58" s="229">
        <v>1</v>
      </c>
      <c r="F58" s="229">
        <v>0</v>
      </c>
      <c r="G58" s="230">
        <v>1</v>
      </c>
      <c r="H58" s="230">
        <v>1</v>
      </c>
      <c r="I58" s="230">
        <v>0</v>
      </c>
      <c r="J58" s="229">
        <v>1</v>
      </c>
      <c r="K58" s="232">
        <v>0</v>
      </c>
      <c r="L58" s="229">
        <v>0</v>
      </c>
      <c r="M58" s="230">
        <v>1</v>
      </c>
      <c r="N58" s="229">
        <v>0</v>
      </c>
      <c r="O58" s="229">
        <v>1</v>
      </c>
      <c r="P58" s="229">
        <v>0</v>
      </c>
      <c r="Q58" s="222">
        <v>0.77788500000000005</v>
      </c>
    </row>
    <row r="59" spans="2:17">
      <c r="B59" s="227" t="s">
        <v>25</v>
      </c>
      <c r="C59" s="231">
        <v>320.53512225869565</v>
      </c>
      <c r="D59" s="229">
        <v>0</v>
      </c>
      <c r="E59" s="229">
        <v>1</v>
      </c>
      <c r="F59" s="229">
        <v>0</v>
      </c>
      <c r="G59" s="230">
        <v>1</v>
      </c>
      <c r="H59" s="230">
        <v>1</v>
      </c>
      <c r="I59" s="230">
        <v>0</v>
      </c>
      <c r="J59" s="229">
        <v>1</v>
      </c>
      <c r="K59" s="232">
        <v>0</v>
      </c>
      <c r="L59" s="229">
        <v>0</v>
      </c>
      <c r="M59" s="230">
        <v>1</v>
      </c>
      <c r="N59" s="229">
        <v>0</v>
      </c>
      <c r="O59" s="229">
        <v>1</v>
      </c>
      <c r="P59" s="229">
        <v>1</v>
      </c>
      <c r="Q59" s="222">
        <v>1.5315920000000001</v>
      </c>
    </row>
    <row r="60" spans="2:17">
      <c r="B60" s="227" t="s">
        <v>108</v>
      </c>
      <c r="C60" s="231">
        <v>85.189411000871388</v>
      </c>
      <c r="D60" s="229">
        <v>0</v>
      </c>
      <c r="E60" s="229">
        <v>1</v>
      </c>
      <c r="F60" s="229">
        <v>0</v>
      </c>
      <c r="G60" s="230">
        <v>1</v>
      </c>
      <c r="H60" s="230">
        <v>1</v>
      </c>
      <c r="I60" s="230">
        <v>1</v>
      </c>
      <c r="J60" s="229">
        <v>1</v>
      </c>
      <c r="K60" s="232">
        <v>0</v>
      </c>
      <c r="L60" s="229">
        <v>0</v>
      </c>
      <c r="M60" s="230">
        <v>1</v>
      </c>
      <c r="N60" s="229">
        <v>0</v>
      </c>
      <c r="O60" s="229">
        <v>0</v>
      </c>
      <c r="P60" s="229">
        <v>0</v>
      </c>
      <c r="Q60" s="222">
        <v>-0.32155729999999999</v>
      </c>
    </row>
    <row r="61" spans="2:17">
      <c r="B61" s="227" t="s">
        <v>109</v>
      </c>
      <c r="D61" s="225"/>
      <c r="E61" s="229"/>
      <c r="F61" s="229"/>
      <c r="G61" s="230"/>
      <c r="H61" s="230"/>
      <c r="I61" s="230"/>
      <c r="J61" s="229"/>
      <c r="K61" s="229"/>
      <c r="L61" s="229"/>
      <c r="M61" s="230"/>
    </row>
    <row r="62" spans="2:17">
      <c r="B62" s="227" t="s">
        <v>142</v>
      </c>
      <c r="D62" s="225"/>
      <c r="E62" s="229"/>
      <c r="F62" s="229"/>
      <c r="G62" s="230"/>
      <c r="H62" s="230"/>
      <c r="I62" s="230"/>
      <c r="J62" s="229"/>
      <c r="K62" s="229"/>
      <c r="L62" s="229"/>
      <c r="M62" s="230"/>
    </row>
    <row r="63" spans="2:17">
      <c r="B63" s="227" t="s">
        <v>26</v>
      </c>
      <c r="C63" s="231">
        <v>306.29231936286578</v>
      </c>
      <c r="D63" s="229">
        <v>0</v>
      </c>
      <c r="E63" s="229">
        <v>1</v>
      </c>
      <c r="F63" s="229">
        <v>0</v>
      </c>
      <c r="G63" s="230">
        <v>1</v>
      </c>
      <c r="H63" s="230">
        <v>1</v>
      </c>
      <c r="I63" s="230">
        <v>1</v>
      </c>
      <c r="J63" s="229">
        <v>1</v>
      </c>
      <c r="K63" s="232">
        <v>0</v>
      </c>
      <c r="L63" s="229">
        <v>0</v>
      </c>
      <c r="M63" s="230">
        <v>1</v>
      </c>
      <c r="N63" s="229">
        <v>1</v>
      </c>
      <c r="O63" s="229">
        <v>1</v>
      </c>
      <c r="P63" s="229">
        <v>1</v>
      </c>
      <c r="Q63" s="222">
        <v>3.549083</v>
      </c>
    </row>
    <row r="64" spans="2:17">
      <c r="B64" s="227" t="s">
        <v>143</v>
      </c>
      <c r="D64" s="225"/>
      <c r="E64" s="229"/>
      <c r="F64" s="229"/>
      <c r="G64" s="230"/>
      <c r="H64" s="230"/>
      <c r="I64" s="230"/>
      <c r="J64" s="229"/>
      <c r="K64" s="229"/>
      <c r="L64" s="229"/>
      <c r="M64" s="230"/>
    </row>
    <row r="65" spans="2:17">
      <c r="B65" s="227" t="s">
        <v>1079</v>
      </c>
      <c r="C65" s="231">
        <v>203.19354392532452</v>
      </c>
      <c r="D65" s="229">
        <v>0</v>
      </c>
      <c r="E65" s="229">
        <v>1</v>
      </c>
      <c r="F65" s="229">
        <v>0</v>
      </c>
      <c r="G65" s="230">
        <v>1</v>
      </c>
      <c r="H65" s="230">
        <v>1</v>
      </c>
      <c r="I65" s="230">
        <v>1</v>
      </c>
      <c r="J65" s="232">
        <v>0</v>
      </c>
      <c r="K65" s="232">
        <v>0</v>
      </c>
      <c r="L65" s="229">
        <v>0</v>
      </c>
      <c r="M65" s="230">
        <v>1</v>
      </c>
      <c r="N65" s="229">
        <v>0</v>
      </c>
      <c r="O65" s="229">
        <v>0</v>
      </c>
      <c r="P65" s="229">
        <v>0</v>
      </c>
      <c r="Q65" s="222">
        <v>-1.615772</v>
      </c>
    </row>
    <row r="66" spans="2:17">
      <c r="B66" s="227" t="s">
        <v>27</v>
      </c>
      <c r="C66" s="231">
        <v>630.59081459358163</v>
      </c>
      <c r="D66" s="229">
        <v>0</v>
      </c>
      <c r="E66" s="229">
        <v>1</v>
      </c>
      <c r="F66" s="229">
        <v>0</v>
      </c>
      <c r="G66" s="230">
        <v>1</v>
      </c>
      <c r="H66" s="230">
        <v>1</v>
      </c>
      <c r="I66" s="230">
        <v>0</v>
      </c>
      <c r="J66" s="229">
        <v>1</v>
      </c>
      <c r="K66" s="232">
        <v>0</v>
      </c>
      <c r="L66" s="229">
        <v>0</v>
      </c>
      <c r="M66" s="230">
        <v>1</v>
      </c>
      <c r="N66" s="229">
        <v>0</v>
      </c>
      <c r="O66" s="229">
        <v>1</v>
      </c>
      <c r="P66" s="229">
        <v>0</v>
      </c>
      <c r="Q66" s="222">
        <v>0.82256629999999997</v>
      </c>
    </row>
    <row r="67" spans="2:17">
      <c r="B67" s="227" t="s">
        <v>144</v>
      </c>
      <c r="D67" s="225"/>
      <c r="E67" s="229"/>
      <c r="F67" s="229"/>
      <c r="G67" s="230"/>
      <c r="H67" s="230"/>
      <c r="I67" s="230"/>
      <c r="J67" s="229"/>
      <c r="K67" s="229"/>
      <c r="L67" s="229"/>
      <c r="M67" s="230"/>
    </row>
    <row r="68" spans="2:17">
      <c r="B68" s="227" t="s">
        <v>28</v>
      </c>
      <c r="C68" s="231">
        <v>72.564261737075142</v>
      </c>
      <c r="D68" s="232">
        <v>0</v>
      </c>
      <c r="E68" s="229">
        <v>0</v>
      </c>
      <c r="F68" s="229">
        <v>0</v>
      </c>
      <c r="G68" s="230">
        <v>1</v>
      </c>
      <c r="H68" s="230">
        <v>1</v>
      </c>
      <c r="I68" s="230">
        <v>1</v>
      </c>
      <c r="J68" s="229">
        <v>1</v>
      </c>
      <c r="K68" s="232">
        <v>0</v>
      </c>
      <c r="L68" s="229">
        <v>1</v>
      </c>
      <c r="M68" s="230">
        <v>1</v>
      </c>
      <c r="N68" s="232">
        <v>0</v>
      </c>
      <c r="O68" s="232">
        <v>0</v>
      </c>
      <c r="P68" s="232">
        <v>0</v>
      </c>
      <c r="Q68" s="222">
        <v>-0.35200690000000001</v>
      </c>
    </row>
    <row r="69" spans="2:17">
      <c r="B69" s="227" t="s">
        <v>145</v>
      </c>
      <c r="D69" s="225"/>
      <c r="E69" s="229"/>
      <c r="F69" s="229"/>
      <c r="G69" s="230"/>
      <c r="H69" s="230"/>
      <c r="I69" s="230"/>
      <c r="J69" s="229"/>
      <c r="K69" s="229"/>
      <c r="L69" s="229"/>
      <c r="M69" s="230"/>
    </row>
    <row r="70" spans="2:17">
      <c r="B70" s="227" t="s">
        <v>146</v>
      </c>
      <c r="D70" s="225"/>
      <c r="E70" s="229"/>
      <c r="F70" s="229"/>
      <c r="G70" s="230"/>
      <c r="H70" s="230"/>
      <c r="I70" s="230"/>
      <c r="J70" s="229"/>
      <c r="K70" s="229"/>
      <c r="L70" s="229"/>
      <c r="M70" s="230"/>
    </row>
    <row r="71" spans="2:17">
      <c r="B71" s="227" t="s">
        <v>110</v>
      </c>
      <c r="D71" s="225"/>
      <c r="E71" s="229"/>
      <c r="F71" s="229"/>
      <c r="G71" s="230"/>
      <c r="H71" s="230"/>
      <c r="I71" s="230"/>
      <c r="J71" s="229"/>
      <c r="K71" s="229"/>
      <c r="L71" s="229"/>
      <c r="M71" s="230"/>
    </row>
    <row r="72" spans="2:17">
      <c r="B72" s="227" t="s">
        <v>147</v>
      </c>
      <c r="D72" s="225"/>
      <c r="E72" s="229"/>
      <c r="F72" s="229"/>
      <c r="G72" s="230"/>
      <c r="H72" s="230"/>
      <c r="I72" s="230"/>
      <c r="J72" s="229"/>
      <c r="K72" s="229"/>
      <c r="L72" s="229"/>
      <c r="M72" s="230"/>
    </row>
    <row r="73" spans="2:17">
      <c r="B73" s="227" t="s">
        <v>29</v>
      </c>
      <c r="C73" s="231">
        <v>414.65496572062443</v>
      </c>
      <c r="D73" s="229">
        <v>0</v>
      </c>
      <c r="E73" s="229">
        <v>1</v>
      </c>
      <c r="F73" s="229">
        <v>0</v>
      </c>
      <c r="G73" s="230">
        <v>1</v>
      </c>
      <c r="H73" s="230">
        <v>1</v>
      </c>
      <c r="I73" s="230">
        <v>1</v>
      </c>
      <c r="J73" s="229">
        <v>1</v>
      </c>
      <c r="K73" s="232">
        <v>0</v>
      </c>
      <c r="L73" s="229">
        <v>0</v>
      </c>
      <c r="M73" s="230">
        <v>1</v>
      </c>
      <c r="N73" s="229">
        <v>0</v>
      </c>
      <c r="O73" s="229">
        <v>0</v>
      </c>
      <c r="P73" s="229">
        <v>0</v>
      </c>
      <c r="Q73" s="222">
        <v>-0.27806209999999998</v>
      </c>
    </row>
    <row r="74" spans="2:17">
      <c r="B74" s="227" t="s">
        <v>763</v>
      </c>
      <c r="C74" s="231">
        <v>170.78065480219985</v>
      </c>
      <c r="D74" s="229">
        <v>0</v>
      </c>
      <c r="E74" s="229">
        <v>1</v>
      </c>
      <c r="F74" s="229">
        <v>0</v>
      </c>
      <c r="G74" s="230">
        <v>1</v>
      </c>
      <c r="H74" s="230">
        <v>1</v>
      </c>
      <c r="I74" s="230">
        <v>0</v>
      </c>
      <c r="J74" s="229">
        <v>1</v>
      </c>
      <c r="K74" s="232">
        <v>0</v>
      </c>
      <c r="L74" s="229">
        <v>0</v>
      </c>
      <c r="M74" s="230">
        <v>1</v>
      </c>
      <c r="N74" s="229">
        <v>1</v>
      </c>
      <c r="O74" s="229">
        <v>0</v>
      </c>
      <c r="P74" s="229">
        <v>0</v>
      </c>
      <c r="Q74" s="222">
        <v>2.1905939999999999</v>
      </c>
    </row>
    <row r="75" spans="2:17">
      <c r="B75" s="227" t="s">
        <v>30</v>
      </c>
      <c r="C75" s="231">
        <v>1028.2111662106372</v>
      </c>
      <c r="D75" s="229">
        <v>0</v>
      </c>
      <c r="E75" s="229">
        <v>1</v>
      </c>
      <c r="F75" s="229">
        <v>0</v>
      </c>
      <c r="G75" s="230">
        <v>1</v>
      </c>
      <c r="H75" s="230">
        <v>1</v>
      </c>
      <c r="I75" s="230">
        <v>0</v>
      </c>
      <c r="J75" s="229">
        <v>1</v>
      </c>
      <c r="K75" s="232">
        <v>0</v>
      </c>
      <c r="L75" s="229">
        <v>1</v>
      </c>
      <c r="M75" s="230">
        <v>1</v>
      </c>
      <c r="N75" s="229">
        <v>0</v>
      </c>
      <c r="O75" s="229">
        <v>1</v>
      </c>
      <c r="P75" s="229">
        <v>0</v>
      </c>
      <c r="Q75" s="222">
        <v>1.904828</v>
      </c>
    </row>
    <row r="76" spans="2:17">
      <c r="B76" s="227" t="s">
        <v>31</v>
      </c>
      <c r="C76" s="231">
        <v>63.22210339207048</v>
      </c>
      <c r="D76" s="229">
        <v>0</v>
      </c>
      <c r="E76" s="229">
        <v>0</v>
      </c>
      <c r="F76" s="229">
        <v>1</v>
      </c>
      <c r="G76" s="230">
        <v>1</v>
      </c>
      <c r="H76" s="230">
        <v>1</v>
      </c>
      <c r="I76" s="230">
        <v>1</v>
      </c>
      <c r="J76" s="229">
        <v>1</v>
      </c>
      <c r="K76" s="232">
        <v>0</v>
      </c>
      <c r="L76" s="229">
        <v>0</v>
      </c>
      <c r="M76" s="230">
        <v>0</v>
      </c>
      <c r="N76" s="229">
        <v>0</v>
      </c>
      <c r="O76" s="229">
        <v>0</v>
      </c>
      <c r="P76" s="229">
        <v>0</v>
      </c>
      <c r="Q76" s="222">
        <v>-10.52023</v>
      </c>
    </row>
    <row r="77" spans="2:17">
      <c r="B77" s="227" t="s">
        <v>32</v>
      </c>
      <c r="C77" s="231">
        <v>107.19757456133067</v>
      </c>
      <c r="D77" s="232">
        <v>0</v>
      </c>
      <c r="E77" s="229">
        <v>1</v>
      </c>
      <c r="F77" s="229">
        <v>0</v>
      </c>
      <c r="G77" s="230">
        <v>1</v>
      </c>
      <c r="H77" s="230">
        <v>1</v>
      </c>
      <c r="I77" s="230">
        <v>1</v>
      </c>
      <c r="J77" s="229">
        <v>1</v>
      </c>
      <c r="K77" s="232">
        <v>0</v>
      </c>
      <c r="L77" s="229">
        <v>1</v>
      </c>
      <c r="M77" s="230">
        <v>1</v>
      </c>
      <c r="N77" s="232">
        <v>0</v>
      </c>
      <c r="O77" s="232">
        <v>0</v>
      </c>
      <c r="P77" s="232">
        <v>0</v>
      </c>
      <c r="Q77" s="222">
        <v>0.71127830000000003</v>
      </c>
    </row>
    <row r="78" spans="2:17">
      <c r="B78" s="227" t="s">
        <v>33</v>
      </c>
      <c r="C78" s="231">
        <v>4644.0842903825078</v>
      </c>
      <c r="D78" s="232">
        <v>0</v>
      </c>
      <c r="E78" s="229">
        <v>1</v>
      </c>
      <c r="F78" s="229">
        <v>1</v>
      </c>
      <c r="G78" s="230">
        <v>1</v>
      </c>
      <c r="H78" s="230">
        <v>1</v>
      </c>
      <c r="I78" s="230">
        <v>1</v>
      </c>
      <c r="J78" s="229">
        <v>1</v>
      </c>
      <c r="K78" s="232">
        <v>0</v>
      </c>
      <c r="L78" s="229">
        <v>1</v>
      </c>
      <c r="M78" s="230">
        <v>1</v>
      </c>
      <c r="N78" s="232">
        <v>0</v>
      </c>
      <c r="O78" s="232">
        <v>0</v>
      </c>
      <c r="P78" s="232">
        <v>0</v>
      </c>
      <c r="Q78" s="222">
        <v>1.086198</v>
      </c>
    </row>
    <row r="79" spans="2:17">
      <c r="B79" s="227" t="s">
        <v>873</v>
      </c>
      <c r="D79" s="225"/>
      <c r="E79" s="229"/>
      <c r="F79" s="229"/>
      <c r="G79" s="230"/>
      <c r="H79" s="230"/>
      <c r="I79" s="230"/>
      <c r="J79" s="229"/>
      <c r="K79" s="229"/>
      <c r="L79" s="229"/>
      <c r="M79" s="230"/>
    </row>
    <row r="80" spans="2:17">
      <c r="B80" s="227" t="s">
        <v>111</v>
      </c>
      <c r="D80" s="225"/>
      <c r="E80" s="229"/>
      <c r="F80" s="229"/>
      <c r="G80" s="230"/>
      <c r="H80" s="230"/>
      <c r="I80" s="230"/>
      <c r="J80" s="229"/>
      <c r="K80" s="229"/>
      <c r="L80" s="229"/>
      <c r="M80" s="230"/>
    </row>
    <row r="81" spans="2:17">
      <c r="B81" s="227" t="s">
        <v>34</v>
      </c>
      <c r="C81" s="231">
        <v>302.12155176625805</v>
      </c>
      <c r="D81" s="229">
        <v>0</v>
      </c>
      <c r="E81" s="229">
        <v>1</v>
      </c>
      <c r="F81" s="229">
        <v>0</v>
      </c>
      <c r="G81" s="230">
        <v>1</v>
      </c>
      <c r="H81" s="230">
        <v>1</v>
      </c>
      <c r="I81" s="230">
        <v>1</v>
      </c>
      <c r="J81" s="229">
        <v>1</v>
      </c>
      <c r="K81" s="232">
        <v>0</v>
      </c>
      <c r="L81" s="229">
        <v>1</v>
      </c>
      <c r="M81" s="230">
        <v>1</v>
      </c>
      <c r="N81" s="229">
        <v>1</v>
      </c>
      <c r="O81" s="229">
        <v>1</v>
      </c>
      <c r="P81" s="229">
        <v>1</v>
      </c>
      <c r="Q81" s="222">
        <v>4.5784909999999996</v>
      </c>
    </row>
    <row r="82" spans="2:17">
      <c r="B82" s="227" t="s">
        <v>112</v>
      </c>
      <c r="D82" s="225"/>
      <c r="E82" s="229"/>
      <c r="F82" s="229"/>
      <c r="G82" s="230"/>
      <c r="H82" s="230"/>
      <c r="I82" s="230"/>
      <c r="J82" s="229"/>
      <c r="K82" s="229"/>
      <c r="L82" s="229"/>
      <c r="M82" s="230"/>
    </row>
    <row r="83" spans="2:17">
      <c r="B83" s="227" t="s">
        <v>35</v>
      </c>
      <c r="C83" s="231">
        <v>397.03637965734578</v>
      </c>
      <c r="D83" s="229">
        <v>0</v>
      </c>
      <c r="E83" s="229">
        <v>1</v>
      </c>
      <c r="F83" s="229">
        <v>0</v>
      </c>
      <c r="G83" s="230">
        <v>1</v>
      </c>
      <c r="H83" s="230">
        <v>1</v>
      </c>
      <c r="I83" s="230">
        <v>0</v>
      </c>
      <c r="J83" s="232">
        <v>0</v>
      </c>
      <c r="K83" s="232">
        <v>0</v>
      </c>
      <c r="L83" s="229">
        <v>0</v>
      </c>
      <c r="M83" s="230">
        <v>1</v>
      </c>
      <c r="N83" s="229">
        <v>0</v>
      </c>
      <c r="O83" s="229">
        <v>1</v>
      </c>
      <c r="P83" s="229">
        <v>0</v>
      </c>
      <c r="Q83" s="222">
        <v>-0.51804329999999998</v>
      </c>
    </row>
    <row r="84" spans="2:17">
      <c r="B84" s="227" t="s">
        <v>36</v>
      </c>
      <c r="C84" s="231">
        <v>110.26481697019163</v>
      </c>
      <c r="D84" s="229">
        <v>0</v>
      </c>
      <c r="E84" s="229">
        <v>0</v>
      </c>
      <c r="F84" s="229">
        <v>1</v>
      </c>
      <c r="G84" s="230">
        <v>1</v>
      </c>
      <c r="H84" s="230">
        <v>1</v>
      </c>
      <c r="I84" s="230">
        <v>1</v>
      </c>
      <c r="J84" s="229">
        <v>1</v>
      </c>
      <c r="K84" s="232">
        <v>0</v>
      </c>
      <c r="L84" s="229">
        <v>1</v>
      </c>
      <c r="M84" s="230">
        <v>1</v>
      </c>
      <c r="N84" s="229">
        <v>0</v>
      </c>
      <c r="O84" s="229">
        <v>0</v>
      </c>
      <c r="P84" s="229">
        <v>0</v>
      </c>
      <c r="Q84" s="222">
        <v>-0.5702043</v>
      </c>
    </row>
    <row r="85" spans="2:17">
      <c r="B85" s="227" t="s">
        <v>37</v>
      </c>
      <c r="C85" s="231">
        <v>246.72232011746928</v>
      </c>
      <c r="D85" s="229">
        <v>0</v>
      </c>
      <c r="E85" s="229">
        <v>0</v>
      </c>
      <c r="F85" s="229">
        <v>0</v>
      </c>
      <c r="G85" s="230">
        <v>1</v>
      </c>
      <c r="H85" s="230">
        <v>1</v>
      </c>
      <c r="I85" s="230">
        <v>1</v>
      </c>
      <c r="J85" s="229">
        <v>1</v>
      </c>
      <c r="K85" s="232">
        <v>0</v>
      </c>
      <c r="L85" s="229">
        <v>0</v>
      </c>
      <c r="M85" s="230">
        <v>1</v>
      </c>
      <c r="N85" s="229">
        <v>0</v>
      </c>
      <c r="O85" s="229">
        <v>0</v>
      </c>
      <c r="P85" s="229">
        <v>0</v>
      </c>
      <c r="Q85" s="222">
        <v>-1.3590089999999999</v>
      </c>
    </row>
    <row r="86" spans="2:17">
      <c r="B86" s="227" t="s">
        <v>38</v>
      </c>
      <c r="C86" s="231">
        <v>1365.2260536294682</v>
      </c>
      <c r="D86" s="229">
        <v>0</v>
      </c>
      <c r="E86" s="229">
        <v>1</v>
      </c>
      <c r="F86" s="229">
        <v>1</v>
      </c>
      <c r="G86" s="230">
        <v>1</v>
      </c>
      <c r="H86" s="230">
        <v>1</v>
      </c>
      <c r="I86" s="230">
        <v>1</v>
      </c>
      <c r="J86" s="229">
        <v>1</v>
      </c>
      <c r="K86" s="232">
        <v>0</v>
      </c>
      <c r="L86" s="229">
        <v>0</v>
      </c>
      <c r="M86" s="230">
        <v>1</v>
      </c>
      <c r="N86" s="229">
        <v>1</v>
      </c>
      <c r="O86" s="229">
        <v>0</v>
      </c>
      <c r="P86" s="229">
        <v>0</v>
      </c>
      <c r="Q86" s="222">
        <v>1.8842190000000001</v>
      </c>
    </row>
    <row r="87" spans="2:17">
      <c r="B87" s="227" t="s">
        <v>39</v>
      </c>
      <c r="C87" s="231">
        <v>253.44103378391679</v>
      </c>
      <c r="D87" s="229">
        <v>0</v>
      </c>
      <c r="E87" s="229">
        <v>1</v>
      </c>
      <c r="F87" s="229">
        <v>0</v>
      </c>
      <c r="G87" s="230">
        <v>1</v>
      </c>
      <c r="H87" s="230">
        <v>1</v>
      </c>
      <c r="I87" s="230">
        <v>0</v>
      </c>
      <c r="J87" s="229">
        <v>1</v>
      </c>
      <c r="K87" s="232">
        <v>0</v>
      </c>
      <c r="L87" s="229">
        <v>0</v>
      </c>
      <c r="M87" s="230">
        <v>1</v>
      </c>
      <c r="N87" s="229">
        <v>0</v>
      </c>
      <c r="O87" s="229">
        <v>0</v>
      </c>
      <c r="P87" s="229">
        <v>0</v>
      </c>
      <c r="Q87" s="222">
        <v>-5.8740199999999999E-2</v>
      </c>
    </row>
    <row r="88" spans="2:17">
      <c r="B88" s="227" t="s">
        <v>40</v>
      </c>
      <c r="C88" s="231">
        <v>113.86516712808208</v>
      </c>
      <c r="D88" s="229">
        <v>0</v>
      </c>
      <c r="E88" s="229">
        <v>0</v>
      </c>
      <c r="F88" s="229">
        <v>1</v>
      </c>
      <c r="G88" s="230">
        <v>1</v>
      </c>
      <c r="H88" s="230">
        <v>2</v>
      </c>
      <c r="I88" s="230">
        <v>1</v>
      </c>
      <c r="J88" s="229">
        <v>1</v>
      </c>
      <c r="K88" s="232">
        <v>0</v>
      </c>
      <c r="L88" s="229">
        <v>1</v>
      </c>
      <c r="M88" s="230">
        <v>1</v>
      </c>
      <c r="N88" s="229">
        <v>0</v>
      </c>
      <c r="O88" s="229">
        <v>0</v>
      </c>
      <c r="P88" s="229">
        <v>0</v>
      </c>
      <c r="Q88" s="222">
        <v>2.3062450000000001</v>
      </c>
    </row>
    <row r="89" spans="2:17">
      <c r="B89" s="227" t="s">
        <v>148</v>
      </c>
      <c r="D89" s="225"/>
      <c r="E89" s="229"/>
      <c r="F89" s="229"/>
      <c r="G89" s="230"/>
      <c r="H89" s="230"/>
      <c r="I89" s="230"/>
      <c r="J89" s="229"/>
      <c r="K89" s="229"/>
      <c r="L89" s="229"/>
      <c r="M89" s="230"/>
    </row>
    <row r="90" spans="2:17">
      <c r="B90" s="227" t="s">
        <v>424</v>
      </c>
      <c r="C90" s="231">
        <v>194.69137107210332</v>
      </c>
      <c r="D90" s="229">
        <v>0</v>
      </c>
      <c r="E90" s="229">
        <v>1</v>
      </c>
      <c r="F90" s="229">
        <v>0</v>
      </c>
      <c r="G90" s="230">
        <v>1</v>
      </c>
      <c r="H90" s="230">
        <v>1</v>
      </c>
      <c r="I90" s="230">
        <v>1</v>
      </c>
      <c r="J90" s="229">
        <v>1</v>
      </c>
      <c r="K90" s="232">
        <v>0</v>
      </c>
      <c r="L90" s="229">
        <v>0</v>
      </c>
      <c r="M90" s="230">
        <v>1</v>
      </c>
      <c r="N90" s="229">
        <v>0</v>
      </c>
      <c r="O90" s="229">
        <v>1</v>
      </c>
      <c r="P90" s="229">
        <v>0</v>
      </c>
      <c r="Q90" s="222">
        <v>0.52442569999999999</v>
      </c>
    </row>
    <row r="91" spans="2:17">
      <c r="B91" s="227" t="s">
        <v>131</v>
      </c>
      <c r="C91" s="231">
        <v>115.88845291479819</v>
      </c>
      <c r="D91" s="229">
        <v>0</v>
      </c>
      <c r="E91" s="229">
        <v>1</v>
      </c>
      <c r="F91" s="229">
        <v>0</v>
      </c>
      <c r="G91" s="230">
        <v>1</v>
      </c>
      <c r="H91" s="230">
        <v>1</v>
      </c>
      <c r="I91" s="230">
        <v>0</v>
      </c>
      <c r="J91" s="229">
        <v>1</v>
      </c>
      <c r="K91" s="232">
        <v>0</v>
      </c>
      <c r="L91" s="229">
        <v>0</v>
      </c>
      <c r="M91" s="230">
        <v>1</v>
      </c>
      <c r="N91" s="229">
        <v>0</v>
      </c>
      <c r="O91" s="229">
        <v>0</v>
      </c>
      <c r="P91" s="229">
        <v>0</v>
      </c>
      <c r="Q91" s="222">
        <v>-7.6797199999999996E-2</v>
      </c>
    </row>
    <row r="92" spans="2:17">
      <c r="B92" s="227" t="s">
        <v>149</v>
      </c>
      <c r="D92" s="225"/>
      <c r="E92" s="229"/>
      <c r="F92" s="229"/>
      <c r="G92" s="230"/>
      <c r="H92" s="230"/>
      <c r="I92" s="230"/>
      <c r="J92" s="229"/>
      <c r="K92" s="229"/>
      <c r="L92" s="229"/>
      <c r="M92" s="230"/>
    </row>
    <row r="93" spans="2:17">
      <c r="B93" s="227" t="s">
        <v>86</v>
      </c>
      <c r="C93" s="231">
        <v>158.67343184489255</v>
      </c>
      <c r="D93" s="229">
        <v>0</v>
      </c>
      <c r="E93" s="229">
        <v>0</v>
      </c>
      <c r="F93" s="229">
        <v>1</v>
      </c>
      <c r="G93" s="230">
        <v>1</v>
      </c>
      <c r="H93" s="230">
        <v>1</v>
      </c>
      <c r="I93" s="230">
        <v>1</v>
      </c>
      <c r="J93" s="229">
        <v>1</v>
      </c>
      <c r="K93" s="232">
        <v>0</v>
      </c>
      <c r="L93" s="229">
        <v>1</v>
      </c>
      <c r="M93" s="230">
        <v>1</v>
      </c>
      <c r="N93" s="229">
        <v>0</v>
      </c>
      <c r="O93" s="229">
        <v>0</v>
      </c>
      <c r="P93" s="229">
        <v>0</v>
      </c>
      <c r="Q93" s="222">
        <v>-0.56374599999999997</v>
      </c>
    </row>
    <row r="94" spans="2:17">
      <c r="B94" s="227" t="s">
        <v>425</v>
      </c>
      <c r="C94" s="231">
        <v>169.16236506472674</v>
      </c>
      <c r="D94" s="232">
        <v>0</v>
      </c>
      <c r="E94" s="229">
        <v>1</v>
      </c>
      <c r="F94" s="229">
        <v>0</v>
      </c>
      <c r="G94" s="230">
        <v>1</v>
      </c>
      <c r="H94" s="230">
        <v>1</v>
      </c>
      <c r="I94" s="230">
        <v>1</v>
      </c>
      <c r="J94" s="229">
        <v>1</v>
      </c>
      <c r="K94" s="232">
        <v>0</v>
      </c>
      <c r="L94" s="232">
        <v>0</v>
      </c>
      <c r="M94" s="230">
        <v>1</v>
      </c>
      <c r="N94" s="232">
        <v>0</v>
      </c>
      <c r="O94" s="232">
        <v>0</v>
      </c>
      <c r="P94" s="232">
        <v>0</v>
      </c>
      <c r="Q94" s="222">
        <v>-0.31048579999999998</v>
      </c>
    </row>
    <row r="95" spans="2:17">
      <c r="B95" s="227" t="s">
        <v>42</v>
      </c>
      <c r="C95" s="231">
        <v>906.45285524428641</v>
      </c>
      <c r="D95" s="229">
        <v>0</v>
      </c>
      <c r="E95" s="229">
        <v>1</v>
      </c>
      <c r="F95" s="229">
        <v>0</v>
      </c>
      <c r="G95" s="230">
        <v>1</v>
      </c>
      <c r="H95" s="230">
        <v>1</v>
      </c>
      <c r="I95" s="230">
        <v>1</v>
      </c>
      <c r="J95" s="229">
        <v>1</v>
      </c>
      <c r="K95" s="232">
        <v>0</v>
      </c>
      <c r="L95" s="229">
        <v>1</v>
      </c>
      <c r="M95" s="230">
        <v>1</v>
      </c>
      <c r="N95" s="229">
        <v>0</v>
      </c>
      <c r="O95" s="229">
        <v>1</v>
      </c>
      <c r="P95" s="229">
        <v>0</v>
      </c>
      <c r="Q95" s="222">
        <v>1.648074</v>
      </c>
    </row>
    <row r="96" spans="2:17">
      <c r="B96" s="227" t="s">
        <v>43</v>
      </c>
      <c r="C96" s="231">
        <v>33.47075883430054</v>
      </c>
      <c r="D96" s="232">
        <v>0</v>
      </c>
      <c r="E96" s="229">
        <v>0</v>
      </c>
      <c r="F96" s="229">
        <v>1</v>
      </c>
      <c r="G96" s="230">
        <v>1</v>
      </c>
      <c r="H96" s="230">
        <v>1</v>
      </c>
      <c r="I96" s="230">
        <v>1</v>
      </c>
      <c r="J96" s="229">
        <v>1</v>
      </c>
      <c r="K96" s="232">
        <v>0</v>
      </c>
      <c r="L96" s="232">
        <v>0</v>
      </c>
      <c r="M96" s="230">
        <v>1</v>
      </c>
      <c r="N96" s="232">
        <v>0</v>
      </c>
      <c r="O96" s="232">
        <v>0</v>
      </c>
      <c r="P96" s="232">
        <v>0</v>
      </c>
      <c r="Q96" s="222">
        <v>-1.6102890000000001</v>
      </c>
    </row>
    <row r="97" spans="2:17">
      <c r="B97" s="233" t="s">
        <v>87</v>
      </c>
      <c r="D97" s="225"/>
      <c r="E97" s="229"/>
      <c r="F97" s="229"/>
      <c r="G97" s="230"/>
      <c r="H97" s="230"/>
      <c r="I97" s="230"/>
      <c r="J97" s="229"/>
      <c r="K97" s="229"/>
      <c r="L97" s="229"/>
      <c r="M97" s="230"/>
    </row>
    <row r="98" spans="2:17">
      <c r="B98" s="227" t="s">
        <v>150</v>
      </c>
      <c r="D98" s="225"/>
      <c r="E98" s="229"/>
      <c r="F98" s="229"/>
      <c r="G98" s="230"/>
      <c r="H98" s="230"/>
      <c r="I98" s="230"/>
      <c r="J98" s="229"/>
      <c r="K98" s="229"/>
      <c r="L98" s="229"/>
      <c r="M98" s="230"/>
    </row>
    <row r="99" spans="2:17">
      <c r="B99" s="227" t="s">
        <v>151</v>
      </c>
      <c r="C99" s="231">
        <v>1827.509307023023</v>
      </c>
      <c r="D99" s="232">
        <v>0</v>
      </c>
      <c r="E99" s="229">
        <v>0</v>
      </c>
      <c r="F99" s="229">
        <v>0</v>
      </c>
      <c r="G99" s="230">
        <v>0</v>
      </c>
      <c r="H99" s="230">
        <v>1</v>
      </c>
      <c r="I99" s="230">
        <v>1</v>
      </c>
      <c r="J99" s="229">
        <v>1</v>
      </c>
      <c r="K99" s="232">
        <v>0</v>
      </c>
      <c r="L99" s="232">
        <v>0</v>
      </c>
      <c r="M99" s="230">
        <v>1</v>
      </c>
      <c r="N99" s="232">
        <v>0</v>
      </c>
      <c r="O99" s="232">
        <v>0</v>
      </c>
      <c r="P99" s="232">
        <v>0</v>
      </c>
      <c r="Q99" s="222">
        <v>-3.230782</v>
      </c>
    </row>
    <row r="100" spans="2:17">
      <c r="B100" s="227" t="s">
        <v>892</v>
      </c>
      <c r="C100" s="231">
        <v>83.325421397089471</v>
      </c>
      <c r="D100" s="232">
        <v>0</v>
      </c>
      <c r="E100" s="229">
        <v>1</v>
      </c>
      <c r="F100" s="229">
        <v>0</v>
      </c>
      <c r="G100" s="230">
        <v>1</v>
      </c>
      <c r="H100" s="230">
        <v>1</v>
      </c>
      <c r="I100" s="230">
        <v>1</v>
      </c>
      <c r="J100" s="232">
        <v>0</v>
      </c>
      <c r="K100" s="232">
        <v>0</v>
      </c>
      <c r="L100" s="232">
        <v>0</v>
      </c>
      <c r="M100" s="230">
        <v>1</v>
      </c>
      <c r="N100" s="232">
        <v>0</v>
      </c>
      <c r="O100" s="232">
        <v>0</v>
      </c>
      <c r="P100" s="232">
        <v>0</v>
      </c>
      <c r="Q100" s="222">
        <v>-1.631589</v>
      </c>
    </row>
    <row r="101" spans="2:17">
      <c r="B101" s="227" t="s">
        <v>44</v>
      </c>
      <c r="C101" s="231">
        <v>861.26551604226529</v>
      </c>
      <c r="D101" s="232">
        <v>0</v>
      </c>
      <c r="E101" s="229">
        <v>1</v>
      </c>
      <c r="F101" s="229">
        <v>0</v>
      </c>
      <c r="G101" s="230">
        <v>1</v>
      </c>
      <c r="H101" s="230">
        <v>1</v>
      </c>
      <c r="I101" s="230">
        <v>1</v>
      </c>
      <c r="J101" s="229">
        <v>1</v>
      </c>
      <c r="K101" s="232">
        <v>0</v>
      </c>
      <c r="L101" s="232">
        <v>0</v>
      </c>
      <c r="M101" s="230">
        <v>1</v>
      </c>
      <c r="N101" s="232">
        <v>0</v>
      </c>
      <c r="O101" s="232">
        <v>0</v>
      </c>
      <c r="P101" s="232">
        <v>0</v>
      </c>
      <c r="Q101" s="222">
        <v>-0.21927759999999999</v>
      </c>
    </row>
    <row r="102" spans="2:17">
      <c r="B102" s="227" t="s">
        <v>45</v>
      </c>
      <c r="C102" s="231">
        <v>124.81906194186926</v>
      </c>
      <c r="D102" s="232">
        <v>0</v>
      </c>
      <c r="E102" s="229">
        <v>1</v>
      </c>
      <c r="F102" s="229">
        <v>0</v>
      </c>
      <c r="G102" s="230">
        <v>1</v>
      </c>
      <c r="H102" s="230">
        <v>1</v>
      </c>
      <c r="I102" s="230">
        <v>1</v>
      </c>
      <c r="J102" s="232">
        <v>0</v>
      </c>
      <c r="K102" s="232">
        <v>0</v>
      </c>
      <c r="L102" s="232">
        <v>0</v>
      </c>
      <c r="M102" s="230">
        <v>1</v>
      </c>
      <c r="N102" s="232">
        <v>0</v>
      </c>
      <c r="O102" s="229">
        <v>1</v>
      </c>
      <c r="P102" s="232">
        <v>0</v>
      </c>
      <c r="Q102" s="222">
        <v>-0.79456819999999995</v>
      </c>
    </row>
    <row r="103" spans="2:17">
      <c r="B103" s="234" t="s">
        <v>46</v>
      </c>
      <c r="C103" s="231">
        <v>836.40274605652348</v>
      </c>
      <c r="D103" s="232">
        <v>0</v>
      </c>
      <c r="E103" s="229">
        <v>1</v>
      </c>
      <c r="F103" s="229">
        <v>0</v>
      </c>
      <c r="G103" s="230">
        <v>1</v>
      </c>
      <c r="H103" s="230">
        <v>1</v>
      </c>
      <c r="I103" s="230">
        <v>1</v>
      </c>
      <c r="J103" s="232">
        <v>1</v>
      </c>
      <c r="K103" s="232">
        <v>0</v>
      </c>
      <c r="L103" s="232">
        <v>1</v>
      </c>
      <c r="M103" s="230">
        <v>1</v>
      </c>
      <c r="N103" s="232">
        <v>0</v>
      </c>
      <c r="O103" s="232">
        <v>0</v>
      </c>
      <c r="P103" s="232">
        <v>0</v>
      </c>
      <c r="Q103" s="222">
        <v>0.80736330000000001</v>
      </c>
    </row>
    <row r="104" spans="2:17">
      <c r="B104" s="227" t="s">
        <v>113</v>
      </c>
      <c r="D104" s="225"/>
      <c r="E104" s="229"/>
      <c r="F104" s="229"/>
      <c r="G104" s="230"/>
      <c r="H104" s="230"/>
      <c r="I104" s="230"/>
      <c r="J104" s="229"/>
      <c r="K104" s="229"/>
      <c r="L104" s="229"/>
      <c r="M104" s="230"/>
    </row>
    <row r="105" spans="2:17">
      <c r="B105" s="227" t="s">
        <v>114</v>
      </c>
      <c r="D105" s="225"/>
      <c r="E105" s="229"/>
      <c r="F105" s="229"/>
      <c r="G105" s="230"/>
      <c r="H105" s="230"/>
      <c r="I105" s="230"/>
      <c r="J105" s="229"/>
      <c r="K105" s="229"/>
      <c r="L105" s="229"/>
      <c r="M105" s="230"/>
    </row>
    <row r="106" spans="2:17">
      <c r="B106" s="227" t="s">
        <v>47</v>
      </c>
      <c r="C106" s="231">
        <v>719.52744383752167</v>
      </c>
      <c r="D106" s="232">
        <v>0</v>
      </c>
      <c r="E106" s="229">
        <v>0</v>
      </c>
      <c r="F106" s="229">
        <v>1</v>
      </c>
      <c r="G106" s="230">
        <v>1</v>
      </c>
      <c r="H106" s="230">
        <v>1</v>
      </c>
      <c r="I106" s="230">
        <v>0</v>
      </c>
      <c r="J106" s="229">
        <v>1</v>
      </c>
      <c r="K106" s="232">
        <v>0</v>
      </c>
      <c r="L106" s="232">
        <v>0</v>
      </c>
      <c r="M106" s="230">
        <v>1</v>
      </c>
      <c r="N106" s="232">
        <v>0</v>
      </c>
      <c r="O106" s="232">
        <v>0</v>
      </c>
      <c r="P106" s="232">
        <v>0</v>
      </c>
      <c r="Q106" s="222">
        <v>-1.279066</v>
      </c>
    </row>
    <row r="107" spans="2:17">
      <c r="B107" s="227" t="s">
        <v>115</v>
      </c>
      <c r="D107" s="225"/>
      <c r="E107" s="229"/>
      <c r="F107" s="229"/>
      <c r="G107" s="230"/>
      <c r="H107" s="230"/>
      <c r="I107" s="230"/>
      <c r="J107" s="229"/>
      <c r="K107" s="229"/>
      <c r="L107" s="229"/>
      <c r="M107" s="230"/>
    </row>
    <row r="108" spans="2:17">
      <c r="B108" s="227" t="s">
        <v>152</v>
      </c>
      <c r="D108" s="225"/>
      <c r="E108" s="229"/>
      <c r="F108" s="229"/>
      <c r="G108" s="230"/>
      <c r="H108" s="230"/>
      <c r="I108" s="230"/>
      <c r="J108" s="229"/>
      <c r="K108" s="229"/>
      <c r="L108" s="229"/>
      <c r="M108" s="230"/>
    </row>
    <row r="109" spans="2:17">
      <c r="B109" s="227" t="s">
        <v>48</v>
      </c>
      <c r="C109" s="231">
        <v>602.60190412233396</v>
      </c>
      <c r="D109" s="232">
        <v>0</v>
      </c>
      <c r="E109" s="229">
        <v>1</v>
      </c>
      <c r="F109" s="229">
        <v>0</v>
      </c>
      <c r="G109" s="230">
        <v>1</v>
      </c>
      <c r="H109" s="230">
        <v>1</v>
      </c>
      <c r="I109" s="230">
        <v>1</v>
      </c>
      <c r="J109" s="229">
        <v>1</v>
      </c>
      <c r="K109" s="232">
        <v>0</v>
      </c>
      <c r="L109" s="229">
        <v>1</v>
      </c>
      <c r="M109" s="230">
        <v>1</v>
      </c>
      <c r="N109" s="232">
        <v>0</v>
      </c>
      <c r="O109" s="232">
        <v>0</v>
      </c>
      <c r="P109" s="232">
        <v>0</v>
      </c>
      <c r="Q109" s="222">
        <v>0.77665300000000004</v>
      </c>
    </row>
    <row r="110" spans="2:17">
      <c r="B110" s="233" t="s">
        <v>993</v>
      </c>
      <c r="C110" s="231">
        <v>7730.5441530029293</v>
      </c>
      <c r="D110" s="232">
        <v>0</v>
      </c>
      <c r="E110" s="229">
        <v>1</v>
      </c>
      <c r="F110" s="229">
        <v>1</v>
      </c>
      <c r="G110" s="230">
        <v>1</v>
      </c>
      <c r="H110" s="230">
        <v>1</v>
      </c>
      <c r="I110" s="230">
        <v>0</v>
      </c>
      <c r="J110" s="229">
        <v>1</v>
      </c>
      <c r="K110" s="232">
        <v>0</v>
      </c>
      <c r="L110" s="229">
        <v>1</v>
      </c>
      <c r="M110" s="230">
        <v>1</v>
      </c>
      <c r="N110" s="229">
        <v>1</v>
      </c>
      <c r="O110" s="232">
        <v>0</v>
      </c>
      <c r="P110" s="232">
        <v>0</v>
      </c>
      <c r="Q110" s="222">
        <v>3.9938920000000002</v>
      </c>
    </row>
    <row r="111" spans="2:17">
      <c r="B111" s="227" t="s">
        <v>153</v>
      </c>
      <c r="C111" s="231"/>
      <c r="D111" s="232"/>
      <c r="E111" s="229"/>
      <c r="F111" s="229"/>
      <c r="G111" s="230"/>
      <c r="H111" s="230">
        <v>3</v>
      </c>
      <c r="I111" s="230"/>
      <c r="J111" s="229"/>
      <c r="K111" s="232"/>
      <c r="L111" s="232"/>
      <c r="M111" s="230"/>
      <c r="N111" s="232"/>
      <c r="O111" s="232"/>
      <c r="P111" s="232"/>
    </row>
    <row r="112" spans="2:17">
      <c r="B112" s="227" t="s">
        <v>116</v>
      </c>
      <c r="D112" s="225"/>
      <c r="E112" s="229"/>
      <c r="F112" s="229"/>
      <c r="G112" s="230"/>
      <c r="H112" s="230"/>
      <c r="I112" s="230"/>
      <c r="J112" s="229"/>
      <c r="K112" s="229"/>
      <c r="L112" s="229"/>
      <c r="M112" s="230"/>
    </row>
    <row r="113" spans="2:17">
      <c r="B113" s="227" t="s">
        <v>49</v>
      </c>
      <c r="C113" s="231">
        <v>1456.9925024659372</v>
      </c>
      <c r="D113" s="232">
        <v>0</v>
      </c>
      <c r="E113" s="229">
        <v>1</v>
      </c>
      <c r="F113" s="229">
        <v>0</v>
      </c>
      <c r="G113" s="230">
        <v>1</v>
      </c>
      <c r="H113" s="230">
        <v>1</v>
      </c>
      <c r="I113" s="230">
        <v>0</v>
      </c>
      <c r="J113" s="229">
        <v>1</v>
      </c>
      <c r="K113" s="232">
        <v>0</v>
      </c>
      <c r="L113" s="232">
        <v>0</v>
      </c>
      <c r="M113" s="230">
        <v>1</v>
      </c>
      <c r="N113" s="232">
        <v>0</v>
      </c>
      <c r="O113" s="232">
        <v>0</v>
      </c>
      <c r="P113" s="232">
        <v>0</v>
      </c>
      <c r="Q113" s="222">
        <v>9.9951700000000004E-2</v>
      </c>
    </row>
    <row r="114" spans="2:17">
      <c r="B114" s="227" t="s">
        <v>995</v>
      </c>
      <c r="C114" s="231">
        <v>7775.6192658695727</v>
      </c>
      <c r="D114" s="232">
        <v>0</v>
      </c>
      <c r="E114" s="229">
        <v>1</v>
      </c>
      <c r="F114" s="229">
        <v>1</v>
      </c>
      <c r="G114" s="230">
        <v>1</v>
      </c>
      <c r="H114" s="230">
        <v>1</v>
      </c>
      <c r="I114" s="230">
        <v>0</v>
      </c>
      <c r="J114" s="229">
        <v>1</v>
      </c>
      <c r="K114" s="232">
        <v>0</v>
      </c>
      <c r="L114" s="229">
        <v>1</v>
      </c>
      <c r="M114" s="230">
        <v>1</v>
      </c>
      <c r="N114" s="229">
        <v>1</v>
      </c>
      <c r="O114" s="232">
        <v>0</v>
      </c>
      <c r="P114" s="232">
        <v>0</v>
      </c>
      <c r="Q114" s="222">
        <v>3.9998230000000001</v>
      </c>
    </row>
    <row r="115" spans="2:17">
      <c r="B115" s="227" t="s">
        <v>88</v>
      </c>
      <c r="C115" s="231">
        <v>20.633411644557977</v>
      </c>
      <c r="D115" s="232">
        <v>0</v>
      </c>
      <c r="E115" s="229">
        <v>0</v>
      </c>
      <c r="F115" s="229">
        <v>1</v>
      </c>
      <c r="G115" s="230">
        <v>1</v>
      </c>
      <c r="H115" s="230">
        <v>1</v>
      </c>
      <c r="I115" s="230">
        <v>1</v>
      </c>
      <c r="J115" s="229">
        <v>1</v>
      </c>
      <c r="K115" s="232">
        <v>0</v>
      </c>
      <c r="L115" s="229">
        <v>1</v>
      </c>
      <c r="M115" s="230">
        <v>1</v>
      </c>
      <c r="N115" s="232">
        <v>0</v>
      </c>
      <c r="O115" s="232">
        <v>0</v>
      </c>
      <c r="P115" s="232">
        <v>0</v>
      </c>
      <c r="Q115" s="222">
        <v>-0.58193490000000003</v>
      </c>
    </row>
    <row r="116" spans="2:17">
      <c r="B116" s="227" t="s">
        <v>421</v>
      </c>
      <c r="C116" s="231">
        <v>307.20869111830154</v>
      </c>
      <c r="D116" s="232">
        <v>0</v>
      </c>
      <c r="E116" s="229">
        <v>1</v>
      </c>
      <c r="F116" s="229">
        <v>0</v>
      </c>
      <c r="G116" s="230">
        <v>1</v>
      </c>
      <c r="H116" s="230">
        <v>1</v>
      </c>
      <c r="I116" s="230">
        <v>0</v>
      </c>
      <c r="J116" s="229">
        <v>1</v>
      </c>
      <c r="K116" s="232">
        <v>0</v>
      </c>
      <c r="L116" s="232">
        <v>0</v>
      </c>
      <c r="M116" s="230">
        <v>1</v>
      </c>
      <c r="N116" s="229">
        <v>1</v>
      </c>
      <c r="O116" s="232">
        <v>0</v>
      </c>
      <c r="P116" s="232">
        <v>0</v>
      </c>
      <c r="Q116" s="222">
        <v>2.2085189999999999</v>
      </c>
    </row>
    <row r="117" spans="2:17">
      <c r="B117" s="227" t="s">
        <v>350</v>
      </c>
      <c r="C117" s="231">
        <v>980.80014163713281</v>
      </c>
      <c r="D117" s="232">
        <v>0</v>
      </c>
      <c r="E117" s="229">
        <v>0</v>
      </c>
      <c r="F117" s="229">
        <v>1</v>
      </c>
      <c r="G117" s="230">
        <v>1</v>
      </c>
      <c r="H117" s="230">
        <v>1</v>
      </c>
      <c r="I117" s="230">
        <v>1</v>
      </c>
      <c r="J117" s="229">
        <v>1</v>
      </c>
      <c r="K117" s="232">
        <v>0</v>
      </c>
      <c r="L117" s="229">
        <v>1</v>
      </c>
      <c r="M117" s="230">
        <v>1</v>
      </c>
      <c r="N117" s="232">
        <v>0</v>
      </c>
      <c r="O117" s="232">
        <v>0</v>
      </c>
      <c r="P117" s="232">
        <v>0</v>
      </c>
      <c r="Q117" s="222">
        <v>-0.45540320000000001</v>
      </c>
    </row>
    <row r="118" spans="2:17">
      <c r="B118" s="227" t="s">
        <v>89</v>
      </c>
      <c r="C118" s="231">
        <v>306.01690088859283</v>
      </c>
      <c r="D118" s="232">
        <v>0</v>
      </c>
      <c r="E118" s="229">
        <v>0</v>
      </c>
      <c r="F118" s="229">
        <v>1</v>
      </c>
      <c r="G118" s="230">
        <v>1</v>
      </c>
      <c r="H118" s="230">
        <v>1</v>
      </c>
      <c r="I118" s="230">
        <v>1</v>
      </c>
      <c r="J118" s="229">
        <v>1</v>
      </c>
      <c r="K118" s="232">
        <v>0</v>
      </c>
      <c r="L118" s="229">
        <v>0</v>
      </c>
      <c r="M118" s="230">
        <v>1</v>
      </c>
      <c r="N118" s="232">
        <v>0</v>
      </c>
      <c r="O118" s="232">
        <v>0</v>
      </c>
      <c r="P118" s="232">
        <v>0</v>
      </c>
      <c r="Q118" s="222">
        <v>-1.5743069999999999</v>
      </c>
    </row>
    <row r="119" spans="2:17">
      <c r="B119" s="227" t="s">
        <v>117</v>
      </c>
      <c r="D119" s="225"/>
      <c r="E119" s="229"/>
      <c r="F119" s="229"/>
      <c r="G119" s="230"/>
      <c r="H119" s="230"/>
      <c r="I119" s="230"/>
      <c r="J119" s="229"/>
      <c r="K119" s="229"/>
      <c r="L119" s="229"/>
      <c r="M119" s="230"/>
    </row>
    <row r="120" spans="2:17">
      <c r="B120" s="227" t="s">
        <v>910</v>
      </c>
      <c r="D120" s="225"/>
      <c r="E120" s="229"/>
      <c r="F120" s="229"/>
      <c r="G120" s="230"/>
      <c r="H120" s="230"/>
      <c r="I120" s="230"/>
      <c r="J120" s="229"/>
      <c r="K120" s="229"/>
      <c r="L120" s="229"/>
      <c r="M120" s="230"/>
    </row>
    <row r="121" spans="2:17">
      <c r="B121" s="227" t="s">
        <v>118</v>
      </c>
      <c r="D121" s="225"/>
      <c r="E121" s="229"/>
      <c r="F121" s="229"/>
      <c r="G121" s="230"/>
      <c r="H121" s="230"/>
      <c r="I121" s="230"/>
      <c r="J121" s="229"/>
      <c r="K121" s="229"/>
      <c r="L121" s="229"/>
      <c r="M121" s="230"/>
    </row>
    <row r="122" spans="2:17">
      <c r="B122" s="227" t="s">
        <v>90</v>
      </c>
      <c r="C122" s="231">
        <v>291.78258804369955</v>
      </c>
      <c r="D122" s="232">
        <v>0</v>
      </c>
      <c r="E122" s="229">
        <v>0</v>
      </c>
      <c r="F122" s="229">
        <v>0</v>
      </c>
      <c r="G122" s="230">
        <v>1</v>
      </c>
      <c r="H122" s="230">
        <v>1</v>
      </c>
      <c r="I122" s="230">
        <v>1</v>
      </c>
      <c r="J122" s="229">
        <v>1</v>
      </c>
      <c r="K122" s="232">
        <v>0</v>
      </c>
      <c r="L122" s="229">
        <v>0</v>
      </c>
      <c r="M122" s="230">
        <v>1</v>
      </c>
      <c r="N122" s="232">
        <v>0</v>
      </c>
      <c r="O122" s="232">
        <v>0</v>
      </c>
      <c r="P122" s="232">
        <v>0</v>
      </c>
      <c r="Q122" s="222">
        <v>-1.353078</v>
      </c>
    </row>
    <row r="123" spans="2:17">
      <c r="B123" s="227" t="s">
        <v>51</v>
      </c>
      <c r="C123" s="231">
        <v>289.35443960150667</v>
      </c>
      <c r="D123" s="232">
        <v>0</v>
      </c>
      <c r="E123" s="229">
        <v>1</v>
      </c>
      <c r="F123" s="229">
        <v>0</v>
      </c>
      <c r="G123" s="230">
        <v>1</v>
      </c>
      <c r="H123" s="230">
        <v>1</v>
      </c>
      <c r="I123" s="230">
        <v>1</v>
      </c>
      <c r="J123" s="232">
        <v>0</v>
      </c>
      <c r="K123" s="232">
        <v>0</v>
      </c>
      <c r="L123" s="229">
        <v>0</v>
      </c>
      <c r="M123" s="230">
        <v>1</v>
      </c>
      <c r="N123" s="232">
        <v>0</v>
      </c>
      <c r="O123" s="229">
        <v>1</v>
      </c>
      <c r="P123" s="229">
        <v>1</v>
      </c>
      <c r="Q123" s="222">
        <v>-2.3067299999999999E-2</v>
      </c>
    </row>
    <row r="124" spans="2:17">
      <c r="B124" s="227" t="s">
        <v>915</v>
      </c>
      <c r="D124" s="225"/>
      <c r="E124" s="229"/>
      <c r="F124" s="229"/>
      <c r="G124" s="230"/>
      <c r="H124" s="230"/>
      <c r="I124" s="230"/>
      <c r="J124" s="229"/>
      <c r="K124" s="229"/>
      <c r="L124" s="229"/>
      <c r="M124" s="230"/>
    </row>
    <row r="125" spans="2:17">
      <c r="B125" s="227" t="s">
        <v>52</v>
      </c>
      <c r="C125" s="231">
        <v>543.55477211194398</v>
      </c>
      <c r="D125" s="232">
        <v>0</v>
      </c>
      <c r="E125" s="229">
        <v>0</v>
      </c>
      <c r="F125" s="229">
        <v>1</v>
      </c>
      <c r="G125" s="230">
        <v>1</v>
      </c>
      <c r="H125" s="230">
        <v>0</v>
      </c>
      <c r="I125" s="230">
        <v>0</v>
      </c>
      <c r="J125" s="229">
        <v>1</v>
      </c>
      <c r="K125" s="232">
        <v>0</v>
      </c>
      <c r="L125" s="229">
        <v>0</v>
      </c>
      <c r="M125" s="230">
        <v>1</v>
      </c>
      <c r="N125" s="232">
        <v>0</v>
      </c>
      <c r="O125" s="232">
        <v>0</v>
      </c>
      <c r="P125" s="232">
        <v>0</v>
      </c>
      <c r="Q125" s="222">
        <v>-4.1781860000000002</v>
      </c>
    </row>
    <row r="126" spans="2:17">
      <c r="B126" s="227" t="s">
        <v>154</v>
      </c>
      <c r="D126" s="225"/>
      <c r="E126" s="229"/>
      <c r="F126" s="229"/>
      <c r="G126" s="230"/>
      <c r="H126" s="230"/>
      <c r="I126" s="230"/>
      <c r="J126" s="229"/>
      <c r="K126" s="229"/>
      <c r="L126" s="229"/>
      <c r="M126" s="230"/>
    </row>
    <row r="127" spans="2:17">
      <c r="B127" s="227" t="s">
        <v>53</v>
      </c>
      <c r="C127" s="231">
        <v>184.23125455746018</v>
      </c>
      <c r="D127" s="232">
        <v>0</v>
      </c>
      <c r="E127" s="229">
        <v>1</v>
      </c>
      <c r="F127" s="229">
        <v>0</v>
      </c>
      <c r="G127" s="230">
        <v>1</v>
      </c>
      <c r="H127" s="230">
        <v>1</v>
      </c>
      <c r="I127" s="230">
        <v>0</v>
      </c>
      <c r="J127" s="229">
        <v>1</v>
      </c>
      <c r="K127" s="232">
        <v>0</v>
      </c>
      <c r="L127" s="229">
        <v>0</v>
      </c>
      <c r="M127" s="230">
        <v>1</v>
      </c>
      <c r="N127" s="232">
        <v>0</v>
      </c>
      <c r="O127" s="232">
        <v>0</v>
      </c>
      <c r="P127" s="232">
        <v>0</v>
      </c>
      <c r="Q127" s="222">
        <v>-6.7834599999999995E-2</v>
      </c>
    </row>
    <row r="128" spans="2:17">
      <c r="B128" s="227" t="s">
        <v>54</v>
      </c>
      <c r="C128" s="231">
        <v>326.13345349582136</v>
      </c>
      <c r="D128" s="232">
        <v>0</v>
      </c>
      <c r="E128" s="229">
        <v>0</v>
      </c>
      <c r="F128" s="229">
        <v>1</v>
      </c>
      <c r="G128" s="230">
        <v>1</v>
      </c>
      <c r="H128" s="230">
        <v>1</v>
      </c>
      <c r="I128" s="230">
        <v>0</v>
      </c>
      <c r="J128" s="229">
        <v>1</v>
      </c>
      <c r="K128" s="232">
        <v>0</v>
      </c>
      <c r="L128" s="229">
        <v>0</v>
      </c>
      <c r="M128" s="230">
        <v>1</v>
      </c>
      <c r="N128" s="232">
        <v>0</v>
      </c>
      <c r="O128" s="232">
        <v>0</v>
      </c>
      <c r="P128" s="232">
        <v>0</v>
      </c>
      <c r="Q128" s="222">
        <v>-1.330997</v>
      </c>
    </row>
    <row r="129" spans="2:17">
      <c r="B129" s="227" t="s">
        <v>55</v>
      </c>
      <c r="C129" s="231">
        <v>205.68706225586209</v>
      </c>
      <c r="D129" s="232">
        <v>0</v>
      </c>
      <c r="E129" s="229">
        <v>0</v>
      </c>
      <c r="F129" s="229">
        <v>1</v>
      </c>
      <c r="G129" s="230">
        <v>1</v>
      </c>
      <c r="H129" s="230">
        <v>1</v>
      </c>
      <c r="I129" s="230">
        <v>1</v>
      </c>
      <c r="J129" s="229">
        <v>1</v>
      </c>
      <c r="K129" s="232">
        <v>0</v>
      </c>
      <c r="L129" s="232">
        <v>0</v>
      </c>
      <c r="M129" s="230">
        <v>1</v>
      </c>
      <c r="N129" s="232">
        <v>0</v>
      </c>
      <c r="O129" s="232">
        <v>0</v>
      </c>
      <c r="P129" s="232">
        <v>0</v>
      </c>
      <c r="Q129" s="222">
        <v>-1.5874870000000001</v>
      </c>
    </row>
    <row r="130" spans="2:17">
      <c r="B130" s="227" t="s">
        <v>119</v>
      </c>
      <c r="D130" s="225"/>
      <c r="E130" s="229"/>
      <c r="F130" s="229"/>
      <c r="G130" s="230"/>
      <c r="H130" s="230"/>
      <c r="I130" s="230"/>
      <c r="J130" s="229"/>
      <c r="K130" s="229"/>
      <c r="L130" s="229"/>
      <c r="M130" s="230"/>
    </row>
    <row r="131" spans="2:17">
      <c r="B131" s="227" t="s">
        <v>175</v>
      </c>
      <c r="D131" s="225"/>
      <c r="E131" s="229"/>
      <c r="F131" s="229"/>
      <c r="G131" s="230"/>
      <c r="H131" s="230"/>
      <c r="I131" s="230"/>
      <c r="J131" s="229"/>
      <c r="K131" s="229"/>
      <c r="L131" s="229"/>
      <c r="M131" s="230"/>
    </row>
    <row r="132" spans="2:17">
      <c r="B132" s="227" t="s">
        <v>120</v>
      </c>
      <c r="D132" s="225"/>
      <c r="E132" s="229"/>
      <c r="F132" s="229"/>
      <c r="G132" s="230"/>
      <c r="H132" s="230"/>
      <c r="I132" s="230"/>
      <c r="J132" s="229"/>
      <c r="K132" s="229"/>
      <c r="L132" s="229"/>
      <c r="M132" s="230"/>
    </row>
    <row r="133" spans="2:17">
      <c r="B133" s="227" t="s">
        <v>155</v>
      </c>
      <c r="D133" s="225"/>
      <c r="E133" s="229"/>
      <c r="F133" s="229"/>
      <c r="G133" s="230"/>
      <c r="H133" s="230"/>
      <c r="I133" s="230"/>
      <c r="J133" s="229"/>
      <c r="K133" s="229"/>
      <c r="L133" s="229"/>
      <c r="M133" s="230"/>
    </row>
    <row r="134" spans="2:17">
      <c r="B134" s="227" t="s">
        <v>56</v>
      </c>
      <c r="C134" s="231">
        <v>648.33941717177822</v>
      </c>
      <c r="D134" s="232">
        <v>0</v>
      </c>
      <c r="E134" s="229">
        <v>0</v>
      </c>
      <c r="F134" s="229">
        <v>0</v>
      </c>
      <c r="G134" s="230">
        <v>1</v>
      </c>
      <c r="H134" s="230">
        <v>1</v>
      </c>
      <c r="I134" s="230">
        <v>1</v>
      </c>
      <c r="J134" s="229">
        <v>1</v>
      </c>
      <c r="K134" s="232">
        <v>0</v>
      </c>
      <c r="L134" s="229">
        <v>1</v>
      </c>
      <c r="M134" s="230">
        <v>1</v>
      </c>
      <c r="N134" s="232">
        <v>0</v>
      </c>
      <c r="O134" s="232">
        <v>0</v>
      </c>
      <c r="P134" s="232">
        <v>0</v>
      </c>
      <c r="Q134" s="222">
        <v>-0.27621980000000002</v>
      </c>
    </row>
    <row r="135" spans="2:17">
      <c r="B135" s="227" t="s">
        <v>57</v>
      </c>
      <c r="C135" s="231">
        <v>496.69960899844313</v>
      </c>
      <c r="D135" s="232">
        <v>0</v>
      </c>
      <c r="E135" s="229">
        <v>0</v>
      </c>
      <c r="F135" s="229">
        <v>1</v>
      </c>
      <c r="G135" s="230">
        <v>1</v>
      </c>
      <c r="H135" s="230">
        <v>1</v>
      </c>
      <c r="I135" s="230">
        <v>0</v>
      </c>
      <c r="J135" s="229">
        <v>1</v>
      </c>
      <c r="K135" s="232">
        <v>0</v>
      </c>
      <c r="L135" s="229">
        <v>1</v>
      </c>
      <c r="M135" s="230">
        <v>1</v>
      </c>
      <c r="N135" s="232">
        <v>0</v>
      </c>
      <c r="O135" s="232">
        <v>0</v>
      </c>
      <c r="P135" s="232">
        <v>0</v>
      </c>
      <c r="Q135" s="222">
        <v>-0.2785222</v>
      </c>
    </row>
    <row r="136" spans="2:17">
      <c r="B136" s="227" t="s">
        <v>58</v>
      </c>
      <c r="C136" s="231">
        <v>403.4481231691413</v>
      </c>
      <c r="D136" s="232">
        <v>0</v>
      </c>
      <c r="E136" s="229">
        <v>0</v>
      </c>
      <c r="F136" s="229">
        <v>0</v>
      </c>
      <c r="G136" s="230">
        <v>1</v>
      </c>
      <c r="H136" s="230">
        <v>1</v>
      </c>
      <c r="I136" s="230">
        <v>1</v>
      </c>
      <c r="J136" s="229">
        <v>1</v>
      </c>
      <c r="K136" s="232">
        <v>0</v>
      </c>
      <c r="L136" s="232">
        <v>0</v>
      </c>
      <c r="M136" s="230">
        <v>1</v>
      </c>
      <c r="N136" s="232">
        <v>0</v>
      </c>
      <c r="O136" s="232">
        <v>0</v>
      </c>
      <c r="P136" s="232">
        <v>0</v>
      </c>
      <c r="Q136" s="222">
        <v>-1.3384480000000001</v>
      </c>
    </row>
    <row r="137" spans="2:17">
      <c r="B137" s="227" t="s">
        <v>59</v>
      </c>
      <c r="C137" s="231">
        <v>1029.0168107586346</v>
      </c>
      <c r="D137" s="232">
        <v>0</v>
      </c>
      <c r="E137" s="229">
        <v>1</v>
      </c>
      <c r="F137" s="229">
        <v>0</v>
      </c>
      <c r="G137" s="230">
        <v>1</v>
      </c>
      <c r="H137" s="230">
        <v>1</v>
      </c>
      <c r="I137" s="230">
        <v>1</v>
      </c>
      <c r="J137" s="229">
        <v>1</v>
      </c>
      <c r="K137" s="232">
        <v>0</v>
      </c>
      <c r="L137" s="229">
        <v>0</v>
      </c>
      <c r="M137" s="230">
        <v>1</v>
      </c>
      <c r="N137" s="232">
        <v>0</v>
      </c>
      <c r="O137" s="229">
        <v>1</v>
      </c>
      <c r="P137" s="232">
        <v>0</v>
      </c>
      <c r="Q137" s="222">
        <v>0.63435010000000003</v>
      </c>
    </row>
    <row r="138" spans="2:17">
      <c r="B138" s="227" t="s">
        <v>60</v>
      </c>
      <c r="C138" s="231">
        <v>664.95918386644894</v>
      </c>
      <c r="D138" s="232">
        <v>0</v>
      </c>
      <c r="E138" s="229">
        <v>1</v>
      </c>
      <c r="F138" s="229">
        <v>0</v>
      </c>
      <c r="G138" s="230">
        <v>1</v>
      </c>
      <c r="H138" s="230">
        <v>1</v>
      </c>
      <c r="I138" s="230">
        <v>0</v>
      </c>
      <c r="J138" s="229">
        <v>1</v>
      </c>
      <c r="K138" s="232">
        <v>0</v>
      </c>
      <c r="L138" s="229">
        <v>1</v>
      </c>
      <c r="M138" s="230">
        <v>1</v>
      </c>
      <c r="N138" s="232">
        <v>0</v>
      </c>
      <c r="O138" s="229">
        <v>1</v>
      </c>
      <c r="P138" s="232">
        <v>0</v>
      </c>
      <c r="Q138" s="222">
        <v>1.856984</v>
      </c>
    </row>
    <row r="139" spans="2:17">
      <c r="B139" s="227" t="s">
        <v>121</v>
      </c>
      <c r="D139" s="225"/>
      <c r="E139" s="229"/>
      <c r="F139" s="229"/>
      <c r="G139" s="230"/>
      <c r="H139" s="230"/>
      <c r="I139" s="230"/>
      <c r="J139" s="229"/>
      <c r="K139" s="229"/>
      <c r="L139" s="229"/>
      <c r="M139" s="230"/>
    </row>
    <row r="140" spans="2:17">
      <c r="B140" s="227" t="s">
        <v>61</v>
      </c>
      <c r="C140" s="231">
        <v>1546.8321588908509</v>
      </c>
      <c r="D140" s="232">
        <v>0</v>
      </c>
      <c r="E140" s="229">
        <v>1</v>
      </c>
      <c r="F140" s="229">
        <v>0</v>
      </c>
      <c r="G140" s="230">
        <v>1</v>
      </c>
      <c r="H140" s="230">
        <v>1</v>
      </c>
      <c r="I140" s="230">
        <v>0</v>
      </c>
      <c r="J140" s="229">
        <v>1</v>
      </c>
      <c r="K140" s="232">
        <v>0</v>
      </c>
      <c r="L140" s="229">
        <v>1</v>
      </c>
      <c r="M140" s="230">
        <v>1</v>
      </c>
      <c r="N140" s="232">
        <v>0</v>
      </c>
      <c r="O140" s="232">
        <v>0</v>
      </c>
      <c r="P140" s="232">
        <v>0</v>
      </c>
      <c r="Q140" s="222">
        <v>1.14175</v>
      </c>
    </row>
    <row r="141" spans="2:17">
      <c r="B141" s="227" t="s">
        <v>426</v>
      </c>
      <c r="C141" s="231">
        <v>144.32924234916473</v>
      </c>
      <c r="D141" s="232">
        <v>0</v>
      </c>
      <c r="E141" s="229">
        <v>1</v>
      </c>
      <c r="F141" s="229">
        <v>0</v>
      </c>
      <c r="G141" s="230">
        <v>1</v>
      </c>
      <c r="H141" s="230">
        <v>1</v>
      </c>
      <c r="I141" s="230">
        <v>1</v>
      </c>
      <c r="J141" s="229">
        <v>1</v>
      </c>
      <c r="K141" s="232">
        <v>0</v>
      </c>
      <c r="L141" s="229">
        <v>1</v>
      </c>
      <c r="M141" s="230">
        <v>1</v>
      </c>
      <c r="N141" s="232">
        <v>0</v>
      </c>
      <c r="O141" s="232">
        <v>0</v>
      </c>
      <c r="P141" s="232">
        <v>0</v>
      </c>
      <c r="Q141" s="222">
        <v>0.71615519999999999</v>
      </c>
    </row>
    <row r="142" spans="2:17">
      <c r="B142" s="227" t="s">
        <v>156</v>
      </c>
      <c r="D142" s="225"/>
      <c r="E142" s="229"/>
      <c r="F142" s="229"/>
      <c r="G142" s="230"/>
      <c r="H142" s="230"/>
      <c r="I142" s="230"/>
      <c r="J142" s="229"/>
      <c r="K142" s="229"/>
      <c r="L142" s="229"/>
      <c r="M142" s="230"/>
    </row>
    <row r="143" spans="2:17">
      <c r="B143" s="227" t="s">
        <v>157</v>
      </c>
      <c r="D143" s="225"/>
      <c r="E143" s="229"/>
      <c r="F143" s="229"/>
      <c r="G143" s="230"/>
      <c r="H143" s="230"/>
      <c r="I143" s="230"/>
      <c r="J143" s="229"/>
      <c r="K143" s="229"/>
      <c r="L143" s="229"/>
      <c r="M143" s="230"/>
    </row>
    <row r="144" spans="2:17">
      <c r="B144" s="227" t="s">
        <v>177</v>
      </c>
      <c r="D144" s="225"/>
      <c r="E144" s="229"/>
      <c r="F144" s="229"/>
      <c r="G144" s="230"/>
      <c r="H144" s="230"/>
      <c r="I144" s="230"/>
      <c r="J144" s="229"/>
      <c r="K144" s="229"/>
      <c r="L144" s="229"/>
      <c r="M144" s="230"/>
    </row>
    <row r="145" spans="2:17">
      <c r="B145" s="233" t="s">
        <v>999</v>
      </c>
      <c r="D145" s="225"/>
      <c r="E145" s="229"/>
      <c r="F145" s="229"/>
      <c r="G145" s="230"/>
      <c r="H145" s="230"/>
      <c r="I145" s="230"/>
      <c r="J145" s="229"/>
      <c r="K145" s="229"/>
      <c r="L145" s="229"/>
      <c r="M145" s="230"/>
    </row>
    <row r="146" spans="2:17">
      <c r="B146" s="227" t="s">
        <v>158</v>
      </c>
      <c r="D146" s="225"/>
      <c r="E146" s="229"/>
      <c r="F146" s="229"/>
      <c r="G146" s="230"/>
      <c r="H146" s="230"/>
      <c r="I146" s="230"/>
      <c r="J146" s="229"/>
      <c r="K146" s="229"/>
      <c r="L146" s="229"/>
      <c r="M146" s="230"/>
    </row>
    <row r="147" spans="2:17">
      <c r="B147" s="227" t="s">
        <v>159</v>
      </c>
      <c r="D147" s="225"/>
      <c r="E147" s="229"/>
      <c r="F147" s="229"/>
      <c r="G147" s="230"/>
      <c r="H147" s="230"/>
      <c r="I147" s="230"/>
      <c r="J147" s="229"/>
      <c r="K147" s="229"/>
      <c r="L147" s="229"/>
      <c r="M147" s="230"/>
    </row>
    <row r="148" spans="2:17">
      <c r="B148" s="227" t="s">
        <v>351</v>
      </c>
      <c r="C148" s="231">
        <v>1166.6759495123797</v>
      </c>
      <c r="D148" s="232">
        <v>0</v>
      </c>
      <c r="E148" s="229">
        <v>1</v>
      </c>
      <c r="F148" s="229">
        <v>1</v>
      </c>
      <c r="G148" s="230">
        <v>1</v>
      </c>
      <c r="H148" s="230">
        <v>1</v>
      </c>
      <c r="I148" s="230">
        <v>1</v>
      </c>
      <c r="J148" s="229">
        <v>1</v>
      </c>
      <c r="K148" s="232">
        <v>0</v>
      </c>
      <c r="L148" s="229">
        <v>1</v>
      </c>
      <c r="M148" s="230">
        <v>1</v>
      </c>
      <c r="N148" s="232">
        <v>0</v>
      </c>
      <c r="O148" s="232">
        <v>0</v>
      </c>
      <c r="P148" s="232">
        <v>0</v>
      </c>
      <c r="Q148" s="222">
        <v>0.62791620000000004</v>
      </c>
    </row>
    <row r="149" spans="2:17">
      <c r="B149" s="227" t="s">
        <v>122</v>
      </c>
      <c r="D149" s="225"/>
      <c r="E149" s="229"/>
      <c r="F149" s="229"/>
      <c r="G149" s="230"/>
      <c r="H149" s="230"/>
      <c r="I149" s="230"/>
      <c r="J149" s="229"/>
      <c r="K149" s="229"/>
      <c r="L149" s="229"/>
      <c r="M149" s="230"/>
    </row>
    <row r="150" spans="2:17">
      <c r="B150" s="227" t="s">
        <v>123</v>
      </c>
      <c r="D150" s="225"/>
      <c r="E150" s="229"/>
      <c r="F150" s="229"/>
      <c r="G150" s="230"/>
      <c r="H150" s="230"/>
      <c r="I150" s="230"/>
      <c r="J150" s="229"/>
      <c r="K150" s="229"/>
      <c r="L150" s="229"/>
      <c r="M150" s="230"/>
    </row>
    <row r="151" spans="2:17">
      <c r="B151" s="227" t="s">
        <v>91</v>
      </c>
      <c r="C151" s="231">
        <v>71.914946159819749</v>
      </c>
      <c r="D151" s="232">
        <v>0</v>
      </c>
      <c r="E151" s="229">
        <v>0</v>
      </c>
      <c r="F151" s="229">
        <v>0</v>
      </c>
      <c r="G151" s="230">
        <v>1</v>
      </c>
      <c r="H151" s="230">
        <v>1</v>
      </c>
      <c r="I151" s="230">
        <v>0</v>
      </c>
      <c r="J151" s="229">
        <v>1</v>
      </c>
      <c r="K151" s="232">
        <v>0</v>
      </c>
      <c r="L151" s="229">
        <v>0</v>
      </c>
      <c r="M151" s="230">
        <v>1</v>
      </c>
      <c r="N151" s="229">
        <v>1</v>
      </c>
      <c r="O151" s="232">
        <v>0</v>
      </c>
      <c r="P151" s="232">
        <v>0</v>
      </c>
      <c r="Q151" s="222">
        <v>1.118741</v>
      </c>
    </row>
    <row r="152" spans="2:17">
      <c r="B152" s="227" t="s">
        <v>64</v>
      </c>
      <c r="C152" s="231">
        <v>778.42807116785559</v>
      </c>
      <c r="D152" s="232">
        <v>0</v>
      </c>
      <c r="E152" s="229">
        <v>1</v>
      </c>
      <c r="F152" s="229">
        <v>0</v>
      </c>
      <c r="G152" s="230">
        <v>1</v>
      </c>
      <c r="H152" s="230">
        <v>1</v>
      </c>
      <c r="I152" s="230">
        <v>1</v>
      </c>
      <c r="J152" s="229">
        <v>1</v>
      </c>
      <c r="K152" s="232">
        <v>0</v>
      </c>
      <c r="L152" s="229">
        <v>1</v>
      </c>
      <c r="M152" s="230">
        <v>1</v>
      </c>
      <c r="N152" s="229">
        <v>1</v>
      </c>
      <c r="O152" s="232">
        <v>0</v>
      </c>
      <c r="P152" s="232">
        <v>0</v>
      </c>
      <c r="Q152" s="222">
        <v>3.05986</v>
      </c>
    </row>
    <row r="153" spans="2:17">
      <c r="B153" s="227" t="s">
        <v>65</v>
      </c>
      <c r="C153" s="231">
        <v>605.68598651011666</v>
      </c>
      <c r="D153" s="232">
        <v>0</v>
      </c>
      <c r="E153" s="229">
        <v>1</v>
      </c>
      <c r="F153" s="229">
        <v>0</v>
      </c>
      <c r="G153" s="230">
        <v>1</v>
      </c>
      <c r="H153" s="230">
        <v>1</v>
      </c>
      <c r="I153" s="230">
        <v>1</v>
      </c>
      <c r="J153" s="232">
        <v>0</v>
      </c>
      <c r="K153" s="232">
        <v>0</v>
      </c>
      <c r="L153" s="229">
        <v>1</v>
      </c>
      <c r="M153" s="230">
        <v>1</v>
      </c>
      <c r="N153" s="232">
        <v>0</v>
      </c>
      <c r="O153" s="229">
        <v>1</v>
      </c>
      <c r="P153" s="232">
        <v>0</v>
      </c>
      <c r="Q153" s="222">
        <v>0.29876540000000001</v>
      </c>
    </row>
    <row r="154" spans="2:17">
      <c r="B154" s="227" t="s">
        <v>160</v>
      </c>
      <c r="D154" s="225"/>
      <c r="E154" s="229"/>
      <c r="F154" s="229"/>
      <c r="G154" s="230"/>
      <c r="H154" s="230"/>
      <c r="I154" s="230"/>
      <c r="J154" s="229"/>
      <c r="K154" s="229"/>
      <c r="L154" s="229"/>
      <c r="M154" s="230"/>
    </row>
    <row r="155" spans="2:17">
      <c r="B155" s="227" t="s">
        <v>944</v>
      </c>
      <c r="D155" s="225"/>
      <c r="E155" s="229"/>
      <c r="F155" s="229"/>
      <c r="G155" s="230"/>
      <c r="H155" s="230"/>
      <c r="I155" s="230"/>
      <c r="J155" s="229"/>
      <c r="K155" s="229"/>
      <c r="L155" s="229"/>
      <c r="M155" s="230"/>
    </row>
    <row r="156" spans="2:17">
      <c r="B156" s="227" t="s">
        <v>124</v>
      </c>
      <c r="D156" s="225"/>
      <c r="E156" s="229"/>
      <c r="F156" s="229"/>
      <c r="G156" s="230"/>
      <c r="H156" s="230"/>
      <c r="I156" s="230"/>
      <c r="J156" s="229"/>
      <c r="K156" s="229"/>
      <c r="L156" s="229"/>
      <c r="M156" s="230"/>
    </row>
    <row r="157" spans="2:17">
      <c r="B157" s="227" t="s">
        <v>66</v>
      </c>
      <c r="C157" s="231">
        <v>472.82459264204249</v>
      </c>
      <c r="D157" s="232">
        <v>0</v>
      </c>
      <c r="E157" s="229">
        <v>1</v>
      </c>
      <c r="F157" s="229">
        <v>0</v>
      </c>
      <c r="G157" s="230">
        <v>1</v>
      </c>
      <c r="H157" s="230">
        <v>1</v>
      </c>
      <c r="I157" s="230">
        <v>1</v>
      </c>
      <c r="J157" s="229">
        <v>1</v>
      </c>
      <c r="K157" s="232">
        <v>0</v>
      </c>
      <c r="L157" s="229">
        <v>0</v>
      </c>
      <c r="M157" s="230">
        <v>1</v>
      </c>
      <c r="N157" s="232">
        <v>0</v>
      </c>
      <c r="O157" s="229">
        <v>1</v>
      </c>
      <c r="P157" s="232">
        <v>0</v>
      </c>
      <c r="Q157" s="222">
        <v>0.56106719999999999</v>
      </c>
    </row>
    <row r="158" spans="2:17">
      <c r="B158" s="227" t="s">
        <v>125</v>
      </c>
      <c r="C158" s="231">
        <v>48.341501308534397</v>
      </c>
      <c r="D158" s="232">
        <v>0</v>
      </c>
      <c r="E158" s="229">
        <v>1</v>
      </c>
      <c r="F158" s="229">
        <v>0</v>
      </c>
      <c r="G158" s="230">
        <v>1</v>
      </c>
      <c r="H158" s="230">
        <v>1</v>
      </c>
      <c r="I158" s="230">
        <v>0</v>
      </c>
      <c r="J158" s="229">
        <v>1</v>
      </c>
      <c r="K158" s="232">
        <v>0</v>
      </c>
      <c r="L158" s="232">
        <v>0</v>
      </c>
      <c r="M158" s="230">
        <v>1</v>
      </c>
      <c r="N158" s="232">
        <v>0</v>
      </c>
      <c r="O158" s="232">
        <v>0</v>
      </c>
      <c r="P158" s="232">
        <v>0</v>
      </c>
      <c r="Q158" s="222">
        <v>-8.57599E-2</v>
      </c>
    </row>
    <row r="159" spans="2:17">
      <c r="B159" s="227" t="s">
        <v>269</v>
      </c>
      <c r="D159" s="225"/>
      <c r="E159" s="229"/>
      <c r="F159" s="229"/>
      <c r="G159" s="230"/>
      <c r="H159" s="230"/>
      <c r="I159" s="230"/>
      <c r="J159" s="229"/>
      <c r="K159" s="229"/>
      <c r="L159" s="229"/>
      <c r="M159" s="230"/>
    </row>
    <row r="160" spans="2:17">
      <c r="B160" s="227" t="s">
        <v>161</v>
      </c>
      <c r="D160" s="225"/>
      <c r="E160" s="229"/>
      <c r="F160" s="229"/>
      <c r="G160" s="230"/>
      <c r="H160" s="230"/>
      <c r="I160" s="230"/>
      <c r="J160" s="229"/>
      <c r="K160" s="229"/>
      <c r="L160" s="229"/>
      <c r="M160" s="230"/>
    </row>
    <row r="161" spans="2:17">
      <c r="B161" s="227" t="s">
        <v>353</v>
      </c>
      <c r="D161" s="225"/>
      <c r="E161" s="229"/>
      <c r="F161" s="229"/>
      <c r="G161" s="230"/>
      <c r="H161" s="230"/>
      <c r="I161" s="230"/>
      <c r="J161" s="229"/>
      <c r="K161" s="229"/>
      <c r="L161" s="229"/>
      <c r="M161" s="230"/>
    </row>
    <row r="162" spans="2:17">
      <c r="B162" s="227" t="s">
        <v>67</v>
      </c>
      <c r="C162" s="231">
        <v>388.37189154097638</v>
      </c>
      <c r="D162" s="232">
        <v>0</v>
      </c>
      <c r="E162" s="229">
        <v>0</v>
      </c>
      <c r="F162" s="229">
        <v>0</v>
      </c>
      <c r="G162" s="230">
        <v>1</v>
      </c>
      <c r="H162" s="230">
        <v>1</v>
      </c>
      <c r="I162" s="230">
        <v>1</v>
      </c>
      <c r="J162" s="229">
        <v>1</v>
      </c>
      <c r="K162" s="232">
        <v>0</v>
      </c>
      <c r="L162" s="229">
        <v>0</v>
      </c>
      <c r="M162" s="230">
        <v>1</v>
      </c>
      <c r="N162" s="232">
        <v>0</v>
      </c>
      <c r="O162" s="232">
        <v>0</v>
      </c>
      <c r="P162" s="232">
        <v>0</v>
      </c>
      <c r="Q162" s="222">
        <v>-1.340425</v>
      </c>
    </row>
    <row r="163" spans="2:17">
      <c r="B163" s="227" t="s">
        <v>126</v>
      </c>
      <c r="D163" s="225"/>
      <c r="E163" s="229"/>
      <c r="F163" s="229"/>
      <c r="G163" s="230"/>
      <c r="H163" s="230"/>
      <c r="I163" s="230"/>
      <c r="J163" s="229"/>
      <c r="K163" s="229"/>
      <c r="L163" s="229"/>
      <c r="M163" s="230"/>
    </row>
    <row r="164" spans="2:17">
      <c r="B164" s="227" t="s">
        <v>127</v>
      </c>
      <c r="D164" s="225"/>
      <c r="E164" s="229"/>
      <c r="F164" s="229"/>
      <c r="G164" s="230"/>
      <c r="H164" s="230"/>
      <c r="I164" s="230"/>
      <c r="J164" s="229"/>
      <c r="K164" s="229"/>
      <c r="L164" s="229"/>
      <c r="M164" s="230"/>
    </row>
    <row r="165" spans="2:17">
      <c r="B165" s="227" t="s">
        <v>68</v>
      </c>
      <c r="C165" s="231">
        <v>238.01016251416092</v>
      </c>
      <c r="D165" s="232">
        <v>0</v>
      </c>
      <c r="E165" s="229">
        <v>1</v>
      </c>
      <c r="F165" s="229">
        <v>0</v>
      </c>
      <c r="G165" s="230">
        <v>1</v>
      </c>
      <c r="H165" s="230">
        <v>1</v>
      </c>
      <c r="I165" s="230">
        <v>0</v>
      </c>
      <c r="J165" s="229">
        <v>1</v>
      </c>
      <c r="K165" s="232">
        <v>0</v>
      </c>
      <c r="L165" s="229">
        <v>0</v>
      </c>
      <c r="M165" s="230">
        <v>1</v>
      </c>
      <c r="N165" s="232">
        <v>0</v>
      </c>
      <c r="O165" s="229">
        <v>1</v>
      </c>
      <c r="P165" s="232">
        <v>0</v>
      </c>
      <c r="Q165" s="222">
        <v>0.77076750000000005</v>
      </c>
    </row>
    <row r="166" spans="2:17">
      <c r="B166" s="227" t="s">
        <v>69</v>
      </c>
      <c r="C166" s="231">
        <v>137.93044915254339</v>
      </c>
      <c r="D166" s="232">
        <v>0</v>
      </c>
      <c r="E166" s="229">
        <v>1</v>
      </c>
      <c r="F166" s="229">
        <v>0</v>
      </c>
      <c r="G166" s="230">
        <v>1</v>
      </c>
      <c r="H166" s="230">
        <v>1</v>
      </c>
      <c r="I166" s="230">
        <v>1</v>
      </c>
      <c r="J166" s="232">
        <v>0</v>
      </c>
      <c r="K166" s="232">
        <v>0</v>
      </c>
      <c r="L166" s="229">
        <v>0</v>
      </c>
      <c r="M166" s="230">
        <v>1</v>
      </c>
      <c r="N166" s="232">
        <v>0</v>
      </c>
      <c r="O166" s="232">
        <v>0</v>
      </c>
      <c r="P166" s="229">
        <v>1</v>
      </c>
      <c r="Q166" s="222">
        <v>-0.87445410000000001</v>
      </c>
    </row>
    <row r="167" spans="2:17">
      <c r="B167" s="227" t="s">
        <v>128</v>
      </c>
      <c r="D167" s="225"/>
      <c r="E167" s="229"/>
      <c r="F167" s="229"/>
      <c r="G167" s="230"/>
      <c r="H167" s="230"/>
      <c r="I167" s="230"/>
      <c r="J167" s="229"/>
      <c r="K167" s="229"/>
      <c r="L167" s="229"/>
      <c r="M167" s="230"/>
    </row>
    <row r="168" spans="2:17">
      <c r="B168" s="227" t="s">
        <v>92</v>
      </c>
      <c r="C168" s="231">
        <v>138.40724704774576</v>
      </c>
      <c r="D168" s="232">
        <v>0</v>
      </c>
      <c r="E168" s="229">
        <v>1</v>
      </c>
      <c r="F168" s="229">
        <v>0</v>
      </c>
      <c r="G168" s="230">
        <v>1</v>
      </c>
      <c r="H168" s="230">
        <v>1</v>
      </c>
      <c r="I168" s="230">
        <v>1</v>
      </c>
      <c r="J168" s="229">
        <v>1</v>
      </c>
      <c r="K168" s="232">
        <v>0</v>
      </c>
      <c r="L168" s="229">
        <v>0</v>
      </c>
      <c r="M168" s="230">
        <v>1</v>
      </c>
      <c r="N168" s="232">
        <v>0</v>
      </c>
      <c r="O168" s="232">
        <v>0</v>
      </c>
      <c r="P168" s="232">
        <v>0</v>
      </c>
      <c r="Q168" s="222">
        <v>-0.31457180000000001</v>
      </c>
    </row>
    <row r="169" spans="2:17">
      <c r="B169" s="227" t="s">
        <v>70</v>
      </c>
      <c r="C169" s="231">
        <v>134.24033091978083</v>
      </c>
      <c r="D169" s="232">
        <v>0</v>
      </c>
      <c r="E169" s="229">
        <v>0</v>
      </c>
      <c r="F169" s="229">
        <v>1</v>
      </c>
      <c r="G169" s="230">
        <v>1</v>
      </c>
      <c r="H169" s="230">
        <v>1</v>
      </c>
      <c r="I169" s="230">
        <v>1</v>
      </c>
      <c r="J169" s="229">
        <v>1</v>
      </c>
      <c r="K169" s="232">
        <v>0</v>
      </c>
      <c r="L169" s="229">
        <v>0</v>
      </c>
      <c r="M169" s="230">
        <v>1</v>
      </c>
      <c r="N169" s="232">
        <v>0</v>
      </c>
      <c r="O169" s="232">
        <v>0</v>
      </c>
      <c r="P169" s="232">
        <v>0</v>
      </c>
      <c r="Q169" s="222">
        <v>-1.5969770000000001</v>
      </c>
    </row>
    <row r="170" spans="2:17">
      <c r="B170" s="227" t="s">
        <v>93</v>
      </c>
      <c r="C170" s="231">
        <v>26845.588742217591</v>
      </c>
      <c r="D170" s="232">
        <v>0</v>
      </c>
      <c r="E170" s="229">
        <v>1</v>
      </c>
      <c r="F170" s="229">
        <v>1</v>
      </c>
      <c r="G170" s="230">
        <v>1</v>
      </c>
      <c r="H170" s="230">
        <v>1</v>
      </c>
      <c r="I170" s="230">
        <v>1</v>
      </c>
      <c r="J170" s="229">
        <v>1</v>
      </c>
      <c r="K170" s="232">
        <v>0</v>
      </c>
      <c r="L170" s="229">
        <v>0</v>
      </c>
      <c r="M170" s="230">
        <v>1</v>
      </c>
      <c r="N170" s="232">
        <v>0</v>
      </c>
      <c r="O170" s="232">
        <v>0</v>
      </c>
      <c r="P170" s="232">
        <v>0</v>
      </c>
      <c r="Q170" s="222">
        <v>2.9825689999999998</v>
      </c>
    </row>
    <row r="171" spans="2:17">
      <c r="B171" s="227" t="s">
        <v>176</v>
      </c>
      <c r="D171" s="225"/>
      <c r="E171" s="229"/>
      <c r="F171" s="229"/>
      <c r="G171" s="230"/>
      <c r="H171" s="230"/>
      <c r="I171" s="230"/>
      <c r="J171" s="229"/>
      <c r="K171" s="229"/>
      <c r="L171" s="229"/>
      <c r="M171" s="230"/>
    </row>
    <row r="172" spans="2:17">
      <c r="B172" s="227" t="s">
        <v>162</v>
      </c>
      <c r="D172" s="225"/>
      <c r="E172" s="229"/>
      <c r="F172" s="229"/>
      <c r="G172" s="230"/>
      <c r="H172" s="230"/>
      <c r="I172" s="230"/>
      <c r="J172" s="229"/>
      <c r="K172" s="229"/>
      <c r="L172" s="229"/>
      <c r="M172" s="230"/>
    </row>
    <row r="173" spans="2:17">
      <c r="B173" s="227" t="s">
        <v>163</v>
      </c>
      <c r="D173" s="225"/>
      <c r="E173" s="229"/>
      <c r="F173" s="229"/>
      <c r="G173" s="230"/>
      <c r="H173" s="230"/>
      <c r="I173" s="230"/>
      <c r="J173" s="229"/>
      <c r="K173" s="229"/>
      <c r="L173" s="229"/>
      <c r="M173" s="230"/>
    </row>
    <row r="174" spans="2:17">
      <c r="B174" s="227" t="s">
        <v>960</v>
      </c>
      <c r="C174" s="231">
        <v>94.091032921773774</v>
      </c>
      <c r="D174" s="232">
        <v>0</v>
      </c>
      <c r="E174" s="229">
        <v>1</v>
      </c>
      <c r="F174" s="229">
        <v>1</v>
      </c>
      <c r="G174" s="230">
        <v>1</v>
      </c>
      <c r="H174" s="230">
        <v>1</v>
      </c>
      <c r="I174" s="230">
        <v>1</v>
      </c>
      <c r="J174" s="229">
        <v>1</v>
      </c>
      <c r="K174" s="232">
        <v>0</v>
      </c>
      <c r="L174" s="232">
        <v>0</v>
      </c>
      <c r="M174" s="230">
        <v>1</v>
      </c>
      <c r="N174" s="232">
        <v>0</v>
      </c>
      <c r="O174" s="232">
        <v>0</v>
      </c>
      <c r="P174" s="232">
        <v>0</v>
      </c>
      <c r="Q174" s="222">
        <v>-0.54344519999999996</v>
      </c>
    </row>
    <row r="175" spans="2:17">
      <c r="B175" s="227" t="s">
        <v>129</v>
      </c>
      <c r="D175" s="225"/>
      <c r="E175" s="229"/>
      <c r="F175" s="229"/>
      <c r="G175" s="230"/>
      <c r="H175" s="230"/>
      <c r="I175" s="230"/>
      <c r="J175" s="229"/>
      <c r="K175" s="229"/>
      <c r="L175" s="229"/>
      <c r="M175" s="230"/>
    </row>
    <row r="176" spans="2:17">
      <c r="B176" s="227" t="s">
        <v>72</v>
      </c>
      <c r="C176" s="231">
        <v>429.68799666124914</v>
      </c>
      <c r="D176" s="232">
        <v>0</v>
      </c>
      <c r="E176" s="229">
        <v>1</v>
      </c>
      <c r="F176" s="229">
        <v>0</v>
      </c>
      <c r="G176" s="230">
        <v>1</v>
      </c>
      <c r="H176" s="230">
        <v>1</v>
      </c>
      <c r="I176" s="230">
        <v>0</v>
      </c>
      <c r="J176" s="229">
        <v>1</v>
      </c>
      <c r="K176" s="232">
        <v>0</v>
      </c>
      <c r="L176" s="229">
        <v>0</v>
      </c>
      <c r="M176" s="230">
        <v>1</v>
      </c>
      <c r="N176" s="232">
        <v>0</v>
      </c>
      <c r="O176" s="232">
        <v>0</v>
      </c>
      <c r="P176" s="232">
        <v>0</v>
      </c>
      <c r="Q176" s="222">
        <v>-3.5410799999999999E-2</v>
      </c>
    </row>
    <row r="177" spans="2:17">
      <c r="B177" s="227" t="s">
        <v>132</v>
      </c>
      <c r="C177" s="235">
        <v>26846</v>
      </c>
      <c r="D177" s="232">
        <v>1</v>
      </c>
      <c r="E177" s="229">
        <v>0</v>
      </c>
      <c r="F177" s="229">
        <v>0</v>
      </c>
      <c r="G177" s="230">
        <v>1</v>
      </c>
      <c r="H177" s="230">
        <v>1</v>
      </c>
      <c r="I177" s="230">
        <v>1</v>
      </c>
      <c r="J177" s="229">
        <v>1</v>
      </c>
      <c r="K177" s="232">
        <v>0</v>
      </c>
      <c r="L177" s="229">
        <v>0</v>
      </c>
      <c r="M177" s="230">
        <v>1</v>
      </c>
      <c r="N177" s="232">
        <v>0</v>
      </c>
      <c r="O177" s="232">
        <v>0</v>
      </c>
      <c r="P177" s="232">
        <v>0</v>
      </c>
      <c r="Q177" s="222">
        <v>4.5297850000000004</v>
      </c>
    </row>
    <row r="178" spans="2:17">
      <c r="B178" s="227" t="s">
        <v>173</v>
      </c>
      <c r="D178" s="225"/>
      <c r="E178" s="229"/>
      <c r="F178" s="229"/>
      <c r="G178" s="230"/>
      <c r="H178" s="230"/>
      <c r="I178" s="230"/>
      <c r="J178" s="229"/>
      <c r="K178" s="229"/>
      <c r="L178" s="229"/>
      <c r="M178" s="230"/>
    </row>
    <row r="179" spans="2:17">
      <c r="B179" s="227" t="s">
        <v>73</v>
      </c>
      <c r="C179" s="231">
        <v>189.72518477819062</v>
      </c>
      <c r="D179" s="232">
        <v>0</v>
      </c>
      <c r="E179" s="229">
        <v>0</v>
      </c>
      <c r="F179" s="229">
        <v>0</v>
      </c>
      <c r="G179" s="230">
        <v>1</v>
      </c>
      <c r="H179" s="230">
        <v>1</v>
      </c>
      <c r="I179" s="230">
        <v>0</v>
      </c>
      <c r="J179" s="229">
        <v>1</v>
      </c>
      <c r="K179" s="232">
        <v>0</v>
      </c>
      <c r="L179" s="229">
        <v>0</v>
      </c>
      <c r="M179" s="230">
        <v>1</v>
      </c>
      <c r="N179" s="232">
        <v>0</v>
      </c>
      <c r="O179" s="232">
        <v>0</v>
      </c>
      <c r="P179" s="232">
        <v>0</v>
      </c>
      <c r="Q179" s="222">
        <v>-1.125848</v>
      </c>
    </row>
    <row r="180" spans="2:17">
      <c r="B180" s="227" t="s">
        <v>74</v>
      </c>
      <c r="C180" s="231">
        <v>618.50760526941588</v>
      </c>
      <c r="D180" s="232">
        <v>0</v>
      </c>
      <c r="E180" s="229">
        <v>0</v>
      </c>
      <c r="F180" s="229">
        <v>1</v>
      </c>
      <c r="G180" s="230">
        <v>1</v>
      </c>
      <c r="H180" s="230">
        <v>1</v>
      </c>
      <c r="I180" s="230">
        <v>1</v>
      </c>
      <c r="J180" s="229">
        <v>1</v>
      </c>
      <c r="K180" s="232">
        <v>0</v>
      </c>
      <c r="L180" s="229">
        <v>1</v>
      </c>
      <c r="M180" s="230">
        <v>1</v>
      </c>
      <c r="N180" s="232">
        <v>0</v>
      </c>
      <c r="O180" s="232">
        <v>0</v>
      </c>
      <c r="P180" s="232">
        <v>0</v>
      </c>
      <c r="Q180" s="222">
        <v>-0.50311629999999996</v>
      </c>
    </row>
    <row r="181" spans="2:17">
      <c r="B181" s="227" t="s">
        <v>164</v>
      </c>
      <c r="D181" s="225"/>
      <c r="E181" s="229"/>
      <c r="F181" s="229"/>
      <c r="G181" s="230"/>
      <c r="H181" s="230"/>
      <c r="I181" s="230"/>
      <c r="J181" s="229"/>
      <c r="K181" s="229"/>
      <c r="L181" s="229"/>
      <c r="M181" s="230"/>
    </row>
    <row r="182" spans="2:17">
      <c r="B182" s="227" t="s">
        <v>75</v>
      </c>
      <c r="C182" s="231">
        <v>353.77094432008562</v>
      </c>
      <c r="D182" s="232">
        <v>0</v>
      </c>
      <c r="E182" s="229">
        <v>1</v>
      </c>
      <c r="F182" s="229">
        <v>0</v>
      </c>
      <c r="G182" s="230">
        <v>1</v>
      </c>
      <c r="H182" s="230">
        <v>1</v>
      </c>
      <c r="I182" s="230">
        <v>1</v>
      </c>
      <c r="J182" s="232">
        <v>0</v>
      </c>
      <c r="K182" s="232">
        <v>0</v>
      </c>
      <c r="L182" s="229">
        <v>1</v>
      </c>
      <c r="M182" s="230">
        <v>1</v>
      </c>
      <c r="N182" s="232">
        <v>0</v>
      </c>
      <c r="O182" s="229">
        <v>1</v>
      </c>
      <c r="P182" s="229">
        <v>1</v>
      </c>
      <c r="Q182" s="222">
        <v>1.015436</v>
      </c>
    </row>
    <row r="183" spans="2:17">
      <c r="B183" s="227" t="s">
        <v>76</v>
      </c>
      <c r="C183" s="231">
        <v>470.80082014256146</v>
      </c>
      <c r="D183" s="229">
        <v>0</v>
      </c>
      <c r="E183" s="229">
        <v>1</v>
      </c>
      <c r="F183" s="229">
        <v>1</v>
      </c>
      <c r="G183" s="230">
        <v>1</v>
      </c>
      <c r="H183" s="230">
        <v>1</v>
      </c>
      <c r="I183" s="230">
        <v>0</v>
      </c>
      <c r="J183" s="229">
        <v>1</v>
      </c>
      <c r="K183" s="232">
        <v>0</v>
      </c>
      <c r="L183" s="229">
        <v>1</v>
      </c>
      <c r="M183" s="230">
        <v>1</v>
      </c>
      <c r="N183" s="232">
        <v>1</v>
      </c>
      <c r="O183" s="229">
        <v>1</v>
      </c>
      <c r="P183" s="229">
        <v>1</v>
      </c>
      <c r="Q183" s="222">
        <v>4.618366</v>
      </c>
    </row>
    <row r="184" spans="2:17">
      <c r="B184" s="227" t="s">
        <v>77</v>
      </c>
      <c r="C184" s="231">
        <v>192.96760916415241</v>
      </c>
      <c r="D184" s="232">
        <v>0</v>
      </c>
      <c r="E184" s="229">
        <v>0</v>
      </c>
      <c r="F184" s="229">
        <v>1</v>
      </c>
      <c r="G184" s="230">
        <v>1</v>
      </c>
      <c r="H184" s="230">
        <v>1</v>
      </c>
      <c r="I184" s="230">
        <v>0</v>
      </c>
      <c r="J184" s="229">
        <v>1</v>
      </c>
      <c r="K184" s="232">
        <v>0</v>
      </c>
      <c r="L184" s="229">
        <v>1</v>
      </c>
      <c r="M184" s="230">
        <v>1</v>
      </c>
      <c r="N184" s="232">
        <v>0</v>
      </c>
      <c r="O184" s="232">
        <v>0</v>
      </c>
      <c r="P184" s="232">
        <v>0</v>
      </c>
      <c r="Q184" s="222">
        <v>-0.3185905</v>
      </c>
    </row>
    <row r="185" spans="2:17">
      <c r="B185" s="227" t="s">
        <v>94</v>
      </c>
      <c r="C185" s="235">
        <v>26846</v>
      </c>
      <c r="D185" s="232">
        <v>1</v>
      </c>
      <c r="E185" s="229">
        <v>1</v>
      </c>
      <c r="F185" s="229">
        <v>0</v>
      </c>
      <c r="G185" s="230">
        <v>1</v>
      </c>
      <c r="H185" s="230">
        <v>1</v>
      </c>
      <c r="I185" s="230">
        <v>1</v>
      </c>
      <c r="J185" s="229">
        <v>1</v>
      </c>
      <c r="K185" s="232">
        <v>0</v>
      </c>
      <c r="L185" s="229">
        <v>0</v>
      </c>
      <c r="M185" s="230">
        <v>1</v>
      </c>
      <c r="N185" s="229">
        <v>1</v>
      </c>
      <c r="O185" s="232">
        <v>0</v>
      </c>
      <c r="P185" s="232">
        <v>0</v>
      </c>
      <c r="Q185" s="222">
        <v>7.8487299999999998</v>
      </c>
    </row>
    <row r="186" spans="2:17">
      <c r="B186" s="227" t="s">
        <v>130</v>
      </c>
      <c r="D186" s="225"/>
      <c r="E186" s="229"/>
      <c r="F186" s="229"/>
      <c r="G186" s="230"/>
      <c r="H186" s="230"/>
      <c r="I186" s="230"/>
      <c r="J186" s="229"/>
      <c r="K186" s="229"/>
      <c r="L186" s="229"/>
      <c r="M186" s="230"/>
    </row>
    <row r="187" spans="2:17">
      <c r="B187" s="227" t="s">
        <v>427</v>
      </c>
      <c r="C187" s="231">
        <v>38.277565657271815</v>
      </c>
      <c r="D187" s="232">
        <v>0</v>
      </c>
      <c r="E187" s="229">
        <v>0</v>
      </c>
      <c r="F187" s="229">
        <v>0</v>
      </c>
      <c r="G187" s="230">
        <v>1</v>
      </c>
      <c r="H187" s="230">
        <v>1</v>
      </c>
      <c r="I187" s="230">
        <v>1</v>
      </c>
      <c r="J187" s="229">
        <v>1</v>
      </c>
      <c r="K187" s="232">
        <v>0</v>
      </c>
      <c r="L187" s="229">
        <v>1</v>
      </c>
      <c r="M187" s="230">
        <v>1</v>
      </c>
      <c r="N187" s="232">
        <v>0</v>
      </c>
      <c r="O187" s="232">
        <v>0</v>
      </c>
      <c r="P187" s="232">
        <v>0</v>
      </c>
      <c r="Q187" s="222">
        <v>-0.35661999999999999</v>
      </c>
    </row>
    <row r="188" spans="2:17">
      <c r="B188" s="227" t="s">
        <v>79</v>
      </c>
      <c r="C188" s="231">
        <v>124.57856570835349</v>
      </c>
      <c r="D188" s="232">
        <v>0</v>
      </c>
      <c r="E188" s="229">
        <v>0</v>
      </c>
      <c r="F188" s="229">
        <v>0</v>
      </c>
      <c r="G188" s="230">
        <v>1</v>
      </c>
      <c r="H188" s="230">
        <v>1</v>
      </c>
      <c r="I188" s="230">
        <v>0</v>
      </c>
      <c r="J188" s="229">
        <v>1</v>
      </c>
      <c r="K188" s="232">
        <v>0</v>
      </c>
      <c r="L188" s="229">
        <v>1</v>
      </c>
      <c r="M188" s="230">
        <v>1</v>
      </c>
      <c r="N188" s="232">
        <v>0</v>
      </c>
      <c r="O188" s="232">
        <v>0</v>
      </c>
      <c r="P188" s="232">
        <v>0</v>
      </c>
      <c r="Q188" s="222">
        <v>-0.1044789</v>
      </c>
    </row>
    <row r="189" spans="2:17">
      <c r="B189" s="227" t="s">
        <v>428</v>
      </c>
      <c r="C189" s="231">
        <v>633.13879947315638</v>
      </c>
      <c r="D189" s="232">
        <v>0</v>
      </c>
      <c r="E189" s="229">
        <v>1</v>
      </c>
      <c r="F189" s="229">
        <v>1</v>
      </c>
      <c r="G189" s="230">
        <v>1</v>
      </c>
      <c r="H189" s="230">
        <v>1</v>
      </c>
      <c r="I189" s="230">
        <v>0</v>
      </c>
      <c r="J189" s="229">
        <v>1</v>
      </c>
      <c r="K189" s="232">
        <v>0</v>
      </c>
      <c r="L189" s="229">
        <v>0</v>
      </c>
      <c r="M189" s="230">
        <v>1</v>
      </c>
      <c r="N189" s="232">
        <v>0</v>
      </c>
      <c r="O189" s="232">
        <v>0</v>
      </c>
      <c r="P189" s="232">
        <v>0</v>
      </c>
      <c r="Q189" s="222">
        <v>-0.23172880000000001</v>
      </c>
    </row>
    <row r="190" spans="2:17">
      <c r="B190" s="227" t="s">
        <v>165</v>
      </c>
      <c r="D190" s="225"/>
      <c r="E190" s="229"/>
      <c r="F190" s="229"/>
      <c r="G190" s="230"/>
      <c r="H190" s="230"/>
      <c r="I190" s="230"/>
      <c r="J190" s="229"/>
      <c r="K190" s="229"/>
      <c r="L190" s="229"/>
      <c r="M190" s="230"/>
    </row>
    <row r="191" spans="2:17">
      <c r="B191" s="227" t="s">
        <v>80</v>
      </c>
      <c r="C191" s="231">
        <v>50.63819314824736</v>
      </c>
      <c r="D191" s="232">
        <v>0</v>
      </c>
      <c r="E191" s="229">
        <v>0</v>
      </c>
      <c r="F191" s="229">
        <v>1</v>
      </c>
      <c r="G191" s="230">
        <v>1</v>
      </c>
      <c r="H191" s="230">
        <v>1</v>
      </c>
      <c r="I191" s="230">
        <v>1</v>
      </c>
      <c r="J191" s="229">
        <v>1</v>
      </c>
      <c r="K191" s="232">
        <v>0</v>
      </c>
      <c r="L191" s="229">
        <v>1</v>
      </c>
      <c r="M191" s="230">
        <v>1</v>
      </c>
      <c r="N191" s="232">
        <v>0</v>
      </c>
      <c r="O191" s="232">
        <v>0</v>
      </c>
      <c r="P191" s="232">
        <v>0</v>
      </c>
      <c r="Q191" s="222">
        <v>-0.57798070000000001</v>
      </c>
    </row>
  </sheetData>
  <pageMargins left="0.7" right="0.7" top="0.75" bottom="0.75" header="0.3" footer="0.3"/>
  <pageSetup orientation="portrait" verticalDpi="0" r:id="rId1"/>
  <legacyDrawing r:id="rId2"/>
</worksheet>
</file>

<file path=xl/worksheets/sheet20.xml><?xml version="1.0" encoding="utf-8"?>
<worksheet xmlns="http://schemas.openxmlformats.org/spreadsheetml/2006/main" xmlns:r="http://schemas.openxmlformats.org/officeDocument/2006/relationships">
  <dimension ref="A1:H186"/>
  <sheetViews>
    <sheetView tabSelected="1" workbookViewId="0">
      <selection activeCell="F12" sqref="F12"/>
    </sheetView>
  </sheetViews>
  <sheetFormatPr defaultRowHeight="14.5"/>
  <cols>
    <col min="1" max="1" width="7.7265625" style="201" customWidth="1"/>
    <col min="2" max="2" width="10.453125" style="192" customWidth="1"/>
    <col min="3" max="3" width="9.1796875" style="114"/>
    <col min="4" max="4" width="9.1796875" style="175"/>
  </cols>
  <sheetData>
    <row r="1" spans="1:8" ht="72.5">
      <c r="A1" s="161" t="s">
        <v>982</v>
      </c>
      <c r="B1" s="291" t="s">
        <v>1305</v>
      </c>
      <c r="C1" s="114" t="s">
        <v>1304</v>
      </c>
      <c r="F1" s="179" t="s">
        <v>1657</v>
      </c>
      <c r="G1" s="157">
        <v>2003</v>
      </c>
      <c r="H1" s="157">
        <v>2013</v>
      </c>
    </row>
    <row r="2" spans="1:8">
      <c r="A2" s="201" t="s">
        <v>801</v>
      </c>
      <c r="B2" s="195">
        <v>0</v>
      </c>
      <c r="C2" s="114">
        <v>0</v>
      </c>
      <c r="F2" s="91" t="s">
        <v>801</v>
      </c>
      <c r="G2" s="293">
        <f>SUM(B2:B44)</f>
        <v>12</v>
      </c>
      <c r="H2" s="76">
        <f>SUM(C2:C44)</f>
        <v>1</v>
      </c>
    </row>
    <row r="3" spans="1:8">
      <c r="A3" s="201" t="s">
        <v>801</v>
      </c>
      <c r="B3" s="195">
        <v>0</v>
      </c>
      <c r="C3" s="114">
        <v>0</v>
      </c>
      <c r="F3" s="91" t="s">
        <v>790</v>
      </c>
      <c r="G3" s="293">
        <f>SUM(B83:B113)</f>
        <v>4</v>
      </c>
      <c r="H3" s="76">
        <f>SUM(C83:C113)</f>
        <v>2</v>
      </c>
    </row>
    <row r="4" spans="1:8">
      <c r="A4" s="201" t="s">
        <v>801</v>
      </c>
      <c r="B4" s="195">
        <v>0</v>
      </c>
      <c r="C4" s="114">
        <v>0</v>
      </c>
      <c r="F4" s="91" t="s">
        <v>795</v>
      </c>
      <c r="G4" s="293">
        <f>SUM(B56:B82)</f>
        <v>0</v>
      </c>
      <c r="H4" s="76">
        <f>SUM(C56:C82)</f>
        <v>0</v>
      </c>
    </row>
    <row r="5" spans="1:8">
      <c r="A5" s="201" t="s">
        <v>801</v>
      </c>
      <c r="B5" s="195">
        <v>0</v>
      </c>
      <c r="C5" s="114">
        <v>0</v>
      </c>
      <c r="F5" s="91" t="s">
        <v>787</v>
      </c>
      <c r="G5" s="293">
        <f>SUM(B45:B55)</f>
        <v>0</v>
      </c>
      <c r="H5" s="76">
        <f>SUM(C45:C55)</f>
        <v>0</v>
      </c>
    </row>
    <row r="6" spans="1:8">
      <c r="A6" s="201" t="s">
        <v>801</v>
      </c>
      <c r="B6" s="195">
        <v>0</v>
      </c>
      <c r="C6" s="114">
        <v>0</v>
      </c>
      <c r="F6" s="179" t="s">
        <v>1656</v>
      </c>
      <c r="G6" s="293">
        <f>SUM(B2:B113)</f>
        <v>16</v>
      </c>
      <c r="H6" s="76">
        <f>SUM(C2:C113)</f>
        <v>3</v>
      </c>
    </row>
    <row r="7" spans="1:8">
      <c r="A7" s="201" t="s">
        <v>801</v>
      </c>
      <c r="B7" s="195">
        <v>0</v>
      </c>
      <c r="C7" s="114">
        <v>0</v>
      </c>
      <c r="F7" s="179" t="s">
        <v>1655</v>
      </c>
      <c r="G7" s="179">
        <f>100*SUM(B2:B113)/COUNT(B2:B113)</f>
        <v>19.047619047619047</v>
      </c>
      <c r="H7" s="179">
        <f>100*SUM(C2:C113)/COUNT(C2:C113)</f>
        <v>2.7027027027027026</v>
      </c>
    </row>
    <row r="8" spans="1:8">
      <c r="A8" s="201" t="s">
        <v>801</v>
      </c>
      <c r="B8" s="195">
        <v>0</v>
      </c>
      <c r="C8" s="114">
        <v>0</v>
      </c>
    </row>
    <row r="9" spans="1:8">
      <c r="A9" s="201" t="s">
        <v>801</v>
      </c>
      <c r="B9" s="195">
        <v>0</v>
      </c>
      <c r="C9" s="114">
        <v>0</v>
      </c>
    </row>
    <row r="10" spans="1:8">
      <c r="A10" s="201" t="s">
        <v>801</v>
      </c>
      <c r="B10" s="195">
        <v>0</v>
      </c>
      <c r="C10" s="114">
        <v>0</v>
      </c>
      <c r="H10" s="168" t="s">
        <v>1580</v>
      </c>
    </row>
    <row r="11" spans="1:8">
      <c r="A11" s="201" t="s">
        <v>801</v>
      </c>
      <c r="B11" s="195">
        <v>0</v>
      </c>
      <c r="C11" s="114">
        <v>0</v>
      </c>
    </row>
    <row r="12" spans="1:8">
      <c r="A12" s="201" t="s">
        <v>801</v>
      </c>
      <c r="B12" s="195">
        <v>1</v>
      </c>
      <c r="C12" s="114">
        <v>0</v>
      </c>
    </row>
    <row r="13" spans="1:8">
      <c r="A13" s="201" t="s">
        <v>801</v>
      </c>
      <c r="B13" s="195">
        <v>0</v>
      </c>
      <c r="C13" s="114">
        <v>0</v>
      </c>
    </row>
    <row r="14" spans="1:8">
      <c r="A14" s="201" t="s">
        <v>801</v>
      </c>
      <c r="B14" s="195">
        <v>0</v>
      </c>
      <c r="C14" s="114">
        <v>0</v>
      </c>
    </row>
    <row r="15" spans="1:8">
      <c r="A15" s="201" t="s">
        <v>801</v>
      </c>
      <c r="B15" s="195">
        <v>0</v>
      </c>
      <c r="C15" s="114">
        <v>0</v>
      </c>
    </row>
    <row r="16" spans="1:8">
      <c r="A16" s="201" t="s">
        <v>801</v>
      </c>
      <c r="B16" s="195">
        <v>0</v>
      </c>
      <c r="C16" s="114">
        <v>0</v>
      </c>
    </row>
    <row r="17" spans="1:8">
      <c r="A17" s="201" t="s">
        <v>801</v>
      </c>
      <c r="B17" s="195">
        <v>0</v>
      </c>
      <c r="C17" s="114">
        <v>0</v>
      </c>
    </row>
    <row r="18" spans="1:8">
      <c r="A18" s="201" t="s">
        <v>801</v>
      </c>
      <c r="B18" s="195">
        <v>1</v>
      </c>
      <c r="C18" s="114">
        <v>0</v>
      </c>
    </row>
    <row r="19" spans="1:8">
      <c r="A19" s="201" t="s">
        <v>801</v>
      </c>
      <c r="B19" s="195">
        <v>1</v>
      </c>
      <c r="C19" s="114">
        <v>0</v>
      </c>
    </row>
    <row r="20" spans="1:8">
      <c r="A20" s="201" t="s">
        <v>801</v>
      </c>
      <c r="B20" s="195">
        <v>0</v>
      </c>
      <c r="C20" s="114">
        <v>0</v>
      </c>
    </row>
    <row r="21" spans="1:8">
      <c r="A21" s="201" t="s">
        <v>801</v>
      </c>
      <c r="B21" s="195">
        <v>1</v>
      </c>
      <c r="C21" s="114">
        <v>0</v>
      </c>
    </row>
    <row r="22" spans="1:8">
      <c r="A22" s="201" t="s">
        <v>801</v>
      </c>
      <c r="B22" s="195">
        <v>1</v>
      </c>
      <c r="C22" s="114">
        <v>1</v>
      </c>
    </row>
    <row r="23" spans="1:8">
      <c r="A23" s="201" t="s">
        <v>801</v>
      </c>
      <c r="B23" s="195">
        <v>1</v>
      </c>
      <c r="C23" s="114">
        <v>0</v>
      </c>
    </row>
    <row r="24" spans="1:8">
      <c r="A24" s="201" t="s">
        <v>801</v>
      </c>
      <c r="B24" s="195">
        <v>0</v>
      </c>
      <c r="C24" s="114">
        <v>0</v>
      </c>
    </row>
    <row r="25" spans="1:8">
      <c r="A25" s="201" t="s">
        <v>801</v>
      </c>
      <c r="B25" s="195">
        <v>1</v>
      </c>
      <c r="C25" s="114">
        <v>0</v>
      </c>
    </row>
    <row r="26" spans="1:8">
      <c r="A26" s="201" t="s">
        <v>801</v>
      </c>
      <c r="B26" s="195">
        <v>1</v>
      </c>
      <c r="C26" s="114">
        <v>0</v>
      </c>
    </row>
    <row r="27" spans="1:8">
      <c r="A27" s="201" t="s">
        <v>801</v>
      </c>
      <c r="B27" s="195">
        <v>0</v>
      </c>
      <c r="C27" s="114">
        <v>0</v>
      </c>
    </row>
    <row r="28" spans="1:8">
      <c r="A28" s="201" t="s">
        <v>801</v>
      </c>
      <c r="B28" s="195">
        <v>1</v>
      </c>
      <c r="C28" s="114">
        <v>0</v>
      </c>
      <c r="H28" s="76" t="s">
        <v>1536</v>
      </c>
    </row>
    <row r="29" spans="1:8">
      <c r="A29" s="201" t="s">
        <v>801</v>
      </c>
      <c r="B29" s="195">
        <v>0</v>
      </c>
      <c r="C29" s="114">
        <v>0</v>
      </c>
    </row>
    <row r="30" spans="1:8">
      <c r="A30" s="201" t="s">
        <v>801</v>
      </c>
      <c r="B30" s="195">
        <v>0</v>
      </c>
      <c r="C30" s="114">
        <v>0</v>
      </c>
    </row>
    <row r="31" spans="1:8">
      <c r="A31" s="201" t="s">
        <v>801</v>
      </c>
      <c r="B31" s="195">
        <v>0</v>
      </c>
      <c r="C31" s="114">
        <v>0</v>
      </c>
    </row>
    <row r="32" spans="1:8">
      <c r="A32" s="201" t="s">
        <v>801</v>
      </c>
      <c r="B32" s="195">
        <v>1</v>
      </c>
      <c r="C32" s="114">
        <v>0</v>
      </c>
    </row>
    <row r="33" spans="1:4">
      <c r="A33" s="201" t="s">
        <v>801</v>
      </c>
      <c r="B33" s="195">
        <v>0</v>
      </c>
      <c r="C33" s="114">
        <v>0</v>
      </c>
    </row>
    <row r="34" spans="1:4">
      <c r="A34" s="201" t="s">
        <v>801</v>
      </c>
      <c r="B34" s="195">
        <v>0</v>
      </c>
      <c r="C34" s="114">
        <v>0</v>
      </c>
    </row>
    <row r="35" spans="1:4">
      <c r="A35" s="201" t="s">
        <v>801</v>
      </c>
      <c r="B35" s="195">
        <v>1</v>
      </c>
      <c r="C35" s="114">
        <v>0</v>
      </c>
    </row>
    <row r="36" spans="1:4">
      <c r="A36" s="201" t="s">
        <v>801</v>
      </c>
      <c r="B36" s="195">
        <v>0</v>
      </c>
      <c r="C36" s="114">
        <v>0</v>
      </c>
    </row>
    <row r="37" spans="1:4">
      <c r="A37" s="201" t="s">
        <v>801</v>
      </c>
      <c r="B37" s="195">
        <v>0</v>
      </c>
      <c r="C37" s="114">
        <v>0</v>
      </c>
    </row>
    <row r="38" spans="1:4">
      <c r="A38" s="201" t="s">
        <v>801</v>
      </c>
      <c r="B38" s="195">
        <v>1</v>
      </c>
      <c r="C38" s="114">
        <v>0</v>
      </c>
    </row>
    <row r="39" spans="1:4">
      <c r="A39" s="201" t="s">
        <v>801</v>
      </c>
      <c r="B39" s="195" t="s">
        <v>546</v>
      </c>
      <c r="C39" s="114">
        <v>0</v>
      </c>
    </row>
    <row r="40" spans="1:4">
      <c r="A40" s="201" t="s">
        <v>801</v>
      </c>
      <c r="B40" s="195" t="s">
        <v>546</v>
      </c>
      <c r="C40" s="114">
        <v>0</v>
      </c>
    </row>
    <row r="41" spans="1:4">
      <c r="A41" s="201" t="s">
        <v>801</v>
      </c>
      <c r="B41" s="195" t="s">
        <v>546</v>
      </c>
      <c r="C41" s="114">
        <v>0</v>
      </c>
    </row>
    <row r="42" spans="1:4">
      <c r="A42" s="201" t="s">
        <v>801</v>
      </c>
      <c r="B42" s="190" t="s">
        <v>546</v>
      </c>
      <c r="C42" s="114">
        <v>0</v>
      </c>
    </row>
    <row r="43" spans="1:4">
      <c r="A43" s="201" t="s">
        <v>801</v>
      </c>
      <c r="B43" s="192" t="s">
        <v>546</v>
      </c>
      <c r="C43" s="114">
        <v>0</v>
      </c>
    </row>
    <row r="44" spans="1:4">
      <c r="A44" s="201" t="s">
        <v>801</v>
      </c>
      <c r="B44" s="195" t="s">
        <v>546</v>
      </c>
      <c r="C44" s="114">
        <v>0</v>
      </c>
    </row>
    <row r="45" spans="1:4" s="168" customFormat="1">
      <c r="A45" s="201" t="s">
        <v>787</v>
      </c>
      <c r="B45" s="195" t="s">
        <v>546</v>
      </c>
      <c r="C45" s="114">
        <v>0</v>
      </c>
      <c r="D45" s="175"/>
    </row>
    <row r="46" spans="1:4">
      <c r="A46" s="201" t="s">
        <v>787</v>
      </c>
      <c r="B46" s="195">
        <v>0</v>
      </c>
      <c r="C46" s="114">
        <v>0</v>
      </c>
    </row>
    <row r="47" spans="1:4">
      <c r="A47" s="201" t="s">
        <v>787</v>
      </c>
      <c r="B47" s="195">
        <v>0</v>
      </c>
      <c r="C47" s="114">
        <v>0</v>
      </c>
    </row>
    <row r="48" spans="1:4">
      <c r="A48" s="201" t="s">
        <v>787</v>
      </c>
      <c r="B48" s="195">
        <v>0</v>
      </c>
      <c r="C48" s="114">
        <v>0</v>
      </c>
    </row>
    <row r="49" spans="1:3">
      <c r="A49" s="201" t="s">
        <v>787</v>
      </c>
      <c r="B49" s="195">
        <v>0</v>
      </c>
      <c r="C49" s="114">
        <v>0</v>
      </c>
    </row>
    <row r="50" spans="1:3">
      <c r="A50" s="201" t="s">
        <v>787</v>
      </c>
      <c r="B50" s="195">
        <v>0</v>
      </c>
      <c r="C50" s="114">
        <v>0</v>
      </c>
    </row>
    <row r="51" spans="1:3">
      <c r="A51" s="201" t="s">
        <v>787</v>
      </c>
      <c r="B51" s="195" t="s">
        <v>546</v>
      </c>
      <c r="C51" s="114">
        <v>0</v>
      </c>
    </row>
    <row r="52" spans="1:3">
      <c r="A52" s="201" t="s">
        <v>787</v>
      </c>
      <c r="B52" s="190" t="s">
        <v>546</v>
      </c>
      <c r="C52" s="114">
        <v>0</v>
      </c>
    </row>
    <row r="53" spans="1:3">
      <c r="A53" s="201" t="s">
        <v>787</v>
      </c>
      <c r="B53" s="195" t="s">
        <v>546</v>
      </c>
      <c r="C53" s="114">
        <v>0</v>
      </c>
    </row>
    <row r="54" spans="1:3">
      <c r="A54" s="201" t="s">
        <v>787</v>
      </c>
      <c r="B54" s="192" t="s">
        <v>546</v>
      </c>
      <c r="C54" s="114">
        <v>0</v>
      </c>
    </row>
    <row r="55" spans="1:3">
      <c r="A55" s="201" t="s">
        <v>787</v>
      </c>
      <c r="B55" s="192" t="s">
        <v>546</v>
      </c>
      <c r="C55" s="114">
        <v>0</v>
      </c>
    </row>
    <row r="56" spans="1:3">
      <c r="A56" s="201" t="s">
        <v>795</v>
      </c>
      <c r="B56" s="195">
        <v>0</v>
      </c>
      <c r="C56" s="114">
        <v>0</v>
      </c>
    </row>
    <row r="57" spans="1:3">
      <c r="A57" s="201" t="s">
        <v>795</v>
      </c>
      <c r="B57" s="195">
        <v>0</v>
      </c>
      <c r="C57" s="114">
        <v>0</v>
      </c>
    </row>
    <row r="58" spans="1:3">
      <c r="A58" s="201" t="s">
        <v>795</v>
      </c>
      <c r="B58" s="195">
        <v>0</v>
      </c>
      <c r="C58" s="114">
        <v>0</v>
      </c>
    </row>
    <row r="59" spans="1:3">
      <c r="A59" s="201" t="s">
        <v>795</v>
      </c>
      <c r="B59" s="195">
        <v>0</v>
      </c>
      <c r="C59" s="114">
        <v>0</v>
      </c>
    </row>
    <row r="60" spans="1:3">
      <c r="A60" s="201" t="s">
        <v>795</v>
      </c>
      <c r="B60" s="195">
        <v>0</v>
      </c>
      <c r="C60" s="114">
        <v>0</v>
      </c>
    </row>
    <row r="61" spans="1:3">
      <c r="A61" s="201" t="s">
        <v>795</v>
      </c>
      <c r="B61" s="195">
        <v>0</v>
      </c>
      <c r="C61" s="114">
        <v>0</v>
      </c>
    </row>
    <row r="62" spans="1:3">
      <c r="A62" s="201" t="s">
        <v>795</v>
      </c>
      <c r="B62" s="195">
        <v>0</v>
      </c>
      <c r="C62" s="114">
        <v>0</v>
      </c>
    </row>
    <row r="63" spans="1:3">
      <c r="A63" s="201" t="s">
        <v>795</v>
      </c>
      <c r="B63" s="195">
        <v>0</v>
      </c>
      <c r="C63" s="114">
        <v>0</v>
      </c>
    </row>
    <row r="64" spans="1:3">
      <c r="A64" s="201" t="s">
        <v>795</v>
      </c>
      <c r="B64" s="195">
        <v>0</v>
      </c>
      <c r="C64" s="114">
        <v>0</v>
      </c>
    </row>
    <row r="65" spans="1:3">
      <c r="A65" s="201" t="s">
        <v>795</v>
      </c>
      <c r="B65" s="195">
        <v>0</v>
      </c>
      <c r="C65" s="114">
        <v>0</v>
      </c>
    </row>
    <row r="66" spans="1:3">
      <c r="A66" s="201" t="s">
        <v>795</v>
      </c>
      <c r="B66" s="195">
        <v>0</v>
      </c>
      <c r="C66" s="114">
        <v>0</v>
      </c>
    </row>
    <row r="67" spans="1:3">
      <c r="A67" s="201" t="s">
        <v>795</v>
      </c>
      <c r="B67" s="195">
        <v>0</v>
      </c>
      <c r="C67" s="114">
        <v>0</v>
      </c>
    </row>
    <row r="68" spans="1:3">
      <c r="A68" s="201" t="s">
        <v>795</v>
      </c>
      <c r="B68" s="195">
        <v>0</v>
      </c>
      <c r="C68" s="114">
        <v>0</v>
      </c>
    </row>
    <row r="69" spans="1:3">
      <c r="A69" s="201" t="s">
        <v>795</v>
      </c>
      <c r="B69" s="195">
        <v>0</v>
      </c>
      <c r="C69" s="114">
        <v>0</v>
      </c>
    </row>
    <row r="70" spans="1:3">
      <c r="A70" s="201" t="s">
        <v>795</v>
      </c>
      <c r="B70" s="195">
        <v>0</v>
      </c>
      <c r="C70" s="114">
        <v>0</v>
      </c>
    </row>
    <row r="71" spans="1:3">
      <c r="A71" s="201" t="s">
        <v>795</v>
      </c>
      <c r="B71" s="195">
        <v>0</v>
      </c>
      <c r="C71" s="114">
        <v>0</v>
      </c>
    </row>
    <row r="72" spans="1:3">
      <c r="A72" s="201" t="s">
        <v>795</v>
      </c>
      <c r="B72" s="195">
        <v>0</v>
      </c>
      <c r="C72" s="114">
        <v>0</v>
      </c>
    </row>
    <row r="73" spans="1:3">
      <c r="A73" s="201" t="s">
        <v>795</v>
      </c>
      <c r="B73" s="195" t="s">
        <v>546</v>
      </c>
      <c r="C73" s="114">
        <v>0</v>
      </c>
    </row>
    <row r="74" spans="1:3">
      <c r="A74" s="201" t="s">
        <v>795</v>
      </c>
      <c r="B74" s="190" t="s">
        <v>546</v>
      </c>
      <c r="C74" s="114">
        <v>0</v>
      </c>
    </row>
    <row r="75" spans="1:3">
      <c r="A75" s="114" t="s">
        <v>795</v>
      </c>
      <c r="B75" s="190" t="s">
        <v>546</v>
      </c>
      <c r="C75" s="114">
        <v>0</v>
      </c>
    </row>
    <row r="76" spans="1:3">
      <c r="A76" s="201" t="s">
        <v>795</v>
      </c>
      <c r="B76" s="195" t="s">
        <v>546</v>
      </c>
      <c r="C76" s="114">
        <v>0</v>
      </c>
    </row>
    <row r="77" spans="1:3">
      <c r="A77" s="201" t="s">
        <v>795</v>
      </c>
      <c r="B77" s="195"/>
      <c r="C77" s="195"/>
    </row>
    <row r="78" spans="1:3">
      <c r="A78" s="201" t="s">
        <v>795</v>
      </c>
      <c r="B78" s="192" t="s">
        <v>546</v>
      </c>
      <c r="C78" s="114">
        <v>0</v>
      </c>
    </row>
    <row r="79" spans="1:3">
      <c r="A79" s="201" t="s">
        <v>795</v>
      </c>
      <c r="B79" s="192" t="s">
        <v>546</v>
      </c>
      <c r="C79" s="114">
        <v>0</v>
      </c>
    </row>
    <row r="80" spans="1:3">
      <c r="A80" s="201" t="s">
        <v>795</v>
      </c>
      <c r="B80" s="200" t="s">
        <v>546</v>
      </c>
      <c r="C80" s="114">
        <v>0</v>
      </c>
    </row>
    <row r="81" spans="1:3">
      <c r="A81" s="201" t="s">
        <v>795</v>
      </c>
      <c r="B81" s="195" t="s">
        <v>546</v>
      </c>
      <c r="C81" s="114">
        <v>0</v>
      </c>
    </row>
    <row r="82" spans="1:3">
      <c r="A82" s="201" t="s">
        <v>795</v>
      </c>
      <c r="B82" s="192" t="s">
        <v>546</v>
      </c>
      <c r="C82" s="114">
        <v>0</v>
      </c>
    </row>
    <row r="83" spans="1:3">
      <c r="A83" s="201" t="s">
        <v>790</v>
      </c>
      <c r="B83" s="195">
        <v>0</v>
      </c>
      <c r="C83" s="114">
        <v>0</v>
      </c>
    </row>
    <row r="84" spans="1:3">
      <c r="A84" s="201" t="s">
        <v>790</v>
      </c>
      <c r="B84" s="195">
        <v>0</v>
      </c>
      <c r="C84" s="114">
        <v>0</v>
      </c>
    </row>
    <row r="85" spans="1:3">
      <c r="A85" s="201" t="s">
        <v>790</v>
      </c>
      <c r="B85" s="195">
        <v>1</v>
      </c>
      <c r="C85" s="114">
        <v>0</v>
      </c>
    </row>
    <row r="86" spans="1:3">
      <c r="A86" s="201" t="s">
        <v>790</v>
      </c>
      <c r="B86" s="195">
        <v>0</v>
      </c>
      <c r="C86" s="114">
        <v>0</v>
      </c>
    </row>
    <row r="87" spans="1:3">
      <c r="A87" s="201" t="s">
        <v>790</v>
      </c>
      <c r="B87" s="195">
        <v>0</v>
      </c>
      <c r="C87" s="114">
        <v>1</v>
      </c>
    </row>
    <row r="88" spans="1:3">
      <c r="A88" s="201" t="s">
        <v>790</v>
      </c>
      <c r="B88" s="195">
        <v>0</v>
      </c>
      <c r="C88" s="114">
        <v>0</v>
      </c>
    </row>
    <row r="89" spans="1:3">
      <c r="A89" s="201" t="s">
        <v>790</v>
      </c>
      <c r="B89" s="195">
        <v>0</v>
      </c>
      <c r="C89" s="114">
        <v>0</v>
      </c>
    </row>
    <row r="90" spans="1:3">
      <c r="A90" s="201" t="s">
        <v>790</v>
      </c>
      <c r="B90" s="195">
        <v>0</v>
      </c>
      <c r="C90" s="114">
        <v>0</v>
      </c>
    </row>
    <row r="91" spans="1:3">
      <c r="A91" s="201" t="s">
        <v>790</v>
      </c>
      <c r="B91" s="195">
        <v>0</v>
      </c>
      <c r="C91" s="114">
        <v>0</v>
      </c>
    </row>
    <row r="92" spans="1:3">
      <c r="A92" s="201" t="s">
        <v>790</v>
      </c>
      <c r="B92" s="195">
        <v>0</v>
      </c>
      <c r="C92" s="114">
        <v>0</v>
      </c>
    </row>
    <row r="93" spans="1:3">
      <c r="A93" s="201" t="s">
        <v>790</v>
      </c>
      <c r="B93" s="195">
        <v>0</v>
      </c>
      <c r="C93" s="114">
        <v>0</v>
      </c>
    </row>
    <row r="94" spans="1:3">
      <c r="A94" s="201" t="s">
        <v>790</v>
      </c>
      <c r="B94" s="195">
        <v>1</v>
      </c>
      <c r="C94" s="114">
        <v>0</v>
      </c>
    </row>
    <row r="95" spans="1:3">
      <c r="A95" s="201" t="s">
        <v>790</v>
      </c>
      <c r="B95" s="195">
        <v>0</v>
      </c>
      <c r="C95" s="114">
        <v>0</v>
      </c>
    </row>
    <row r="96" spans="1:3">
      <c r="A96" s="201" t="s">
        <v>790</v>
      </c>
      <c r="B96" s="195">
        <v>1</v>
      </c>
      <c r="C96" s="114">
        <v>0</v>
      </c>
    </row>
    <row r="97" spans="1:3">
      <c r="A97" s="201" t="s">
        <v>790</v>
      </c>
      <c r="B97" s="195">
        <v>0</v>
      </c>
      <c r="C97" s="114">
        <v>0</v>
      </c>
    </row>
    <row r="98" spans="1:3">
      <c r="A98" s="201" t="s">
        <v>790</v>
      </c>
      <c r="B98" s="195">
        <v>0</v>
      </c>
      <c r="C98" s="114">
        <v>0</v>
      </c>
    </row>
    <row r="99" spans="1:3">
      <c r="A99" s="201" t="s">
        <v>790</v>
      </c>
      <c r="B99" s="195">
        <v>0</v>
      </c>
      <c r="C99" s="114">
        <v>0</v>
      </c>
    </row>
    <row r="100" spans="1:3">
      <c r="A100" s="201" t="s">
        <v>790</v>
      </c>
      <c r="B100" s="195">
        <v>0</v>
      </c>
      <c r="C100" s="114">
        <v>0</v>
      </c>
    </row>
    <row r="101" spans="1:3">
      <c r="A101" s="201" t="s">
        <v>790</v>
      </c>
      <c r="B101" s="195">
        <v>0</v>
      </c>
      <c r="C101" s="114">
        <v>0</v>
      </c>
    </row>
    <row r="102" spans="1:3">
      <c r="A102" s="201" t="s">
        <v>790</v>
      </c>
      <c r="B102" s="195">
        <v>0</v>
      </c>
      <c r="C102" s="114">
        <v>0</v>
      </c>
    </row>
    <row r="103" spans="1:3">
      <c r="A103" s="201" t="s">
        <v>790</v>
      </c>
      <c r="B103" s="195">
        <v>0</v>
      </c>
      <c r="C103" s="114">
        <v>0</v>
      </c>
    </row>
    <row r="104" spans="1:3">
      <c r="A104" s="201" t="s">
        <v>790</v>
      </c>
      <c r="B104" s="195">
        <v>1</v>
      </c>
      <c r="C104" s="114">
        <v>0</v>
      </c>
    </row>
    <row r="105" spans="1:3">
      <c r="A105" s="201" t="s">
        <v>790</v>
      </c>
      <c r="B105" s="195">
        <v>0</v>
      </c>
      <c r="C105" s="114">
        <v>0</v>
      </c>
    </row>
    <row r="106" spans="1:3">
      <c r="A106" s="201" t="s">
        <v>790</v>
      </c>
      <c r="B106" s="195">
        <v>0</v>
      </c>
      <c r="C106" s="114">
        <v>0</v>
      </c>
    </row>
    <row r="107" spans="1:3">
      <c r="A107" s="201" t="s">
        <v>790</v>
      </c>
      <c r="B107" s="195">
        <v>0</v>
      </c>
      <c r="C107" s="114">
        <v>0</v>
      </c>
    </row>
    <row r="108" spans="1:3">
      <c r="A108" s="201" t="s">
        <v>790</v>
      </c>
      <c r="B108" s="195" t="s">
        <v>546</v>
      </c>
      <c r="C108" s="114">
        <v>0</v>
      </c>
    </row>
    <row r="109" spans="1:3">
      <c r="A109" s="201" t="s">
        <v>790</v>
      </c>
      <c r="B109" s="195" t="s">
        <v>546</v>
      </c>
      <c r="C109" s="114">
        <v>0</v>
      </c>
    </row>
    <row r="110" spans="1:3">
      <c r="A110" s="201" t="s">
        <v>790</v>
      </c>
      <c r="B110" s="195" t="s">
        <v>546</v>
      </c>
      <c r="C110" s="114">
        <v>0</v>
      </c>
    </row>
    <row r="111" spans="1:3">
      <c r="A111" s="201" t="s">
        <v>790</v>
      </c>
      <c r="B111" s="195" t="s">
        <v>546</v>
      </c>
      <c r="C111" s="114">
        <v>0</v>
      </c>
    </row>
    <row r="112" spans="1:3">
      <c r="A112" s="201" t="s">
        <v>790</v>
      </c>
      <c r="B112" s="192" t="s">
        <v>546</v>
      </c>
      <c r="C112" s="114">
        <v>1</v>
      </c>
    </row>
    <row r="113" spans="1:3">
      <c r="A113" s="201" t="s">
        <v>790</v>
      </c>
      <c r="B113" s="192" t="s">
        <v>546</v>
      </c>
      <c r="C113" s="114">
        <v>0</v>
      </c>
    </row>
    <row r="115" spans="1:3">
      <c r="C115" s="192"/>
    </row>
    <row r="150" spans="1:1">
      <c r="A150" s="114"/>
    </row>
    <row r="151" spans="1:1">
      <c r="A151" s="114"/>
    </row>
    <row r="161" spans="1:1">
      <c r="A161" s="114"/>
    </row>
    <row r="180" spans="1:1">
      <c r="A180" s="114"/>
    </row>
    <row r="181" spans="1:1">
      <c r="A181" s="114"/>
    </row>
    <row r="184" spans="1:1">
      <c r="A184" s="114"/>
    </row>
    <row r="186" spans="1:1">
      <c r="A186" s="114"/>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G191"/>
  <sheetViews>
    <sheetView workbookViewId="0"/>
  </sheetViews>
  <sheetFormatPr defaultRowHeight="14.5"/>
  <cols>
    <col min="1" max="1" width="7.7265625" style="99" customWidth="1"/>
    <col min="2" max="2" width="9.1796875" style="114"/>
  </cols>
  <sheetData>
    <row r="1" spans="1:7" ht="72.5">
      <c r="A1" s="161" t="s">
        <v>982</v>
      </c>
      <c r="B1" s="114" t="s">
        <v>302</v>
      </c>
    </row>
    <row r="2" spans="1:7">
      <c r="A2" s="99" t="s">
        <v>801</v>
      </c>
      <c r="B2" s="114">
        <v>0</v>
      </c>
      <c r="F2" s="101" t="s">
        <v>302</v>
      </c>
      <c r="G2" s="76" t="s">
        <v>1478</v>
      </c>
    </row>
    <row r="3" spans="1:7">
      <c r="A3" s="99" t="s">
        <v>801</v>
      </c>
      <c r="B3" s="114">
        <v>0</v>
      </c>
      <c r="E3" s="91" t="s">
        <v>801</v>
      </c>
      <c r="F3">
        <f>COUNT(B33:B44)</f>
        <v>12</v>
      </c>
      <c r="G3">
        <f>COUNT(B2:B32)</f>
        <v>31</v>
      </c>
    </row>
    <row r="4" spans="1:7">
      <c r="A4" s="99" t="s">
        <v>801</v>
      </c>
      <c r="B4" s="114">
        <v>0</v>
      </c>
      <c r="E4" s="91" t="s">
        <v>790</v>
      </c>
      <c r="F4">
        <f>COUNT(B104:B113)</f>
        <v>10</v>
      </c>
      <c r="G4">
        <f>COUNT(B83:B103)</f>
        <v>21</v>
      </c>
    </row>
    <row r="5" spans="1:7">
      <c r="A5" s="99" t="s">
        <v>801</v>
      </c>
      <c r="B5" s="114">
        <v>0</v>
      </c>
      <c r="E5" s="91" t="s">
        <v>795</v>
      </c>
      <c r="F5">
        <f>COUNT(B74:B82)</f>
        <v>9</v>
      </c>
      <c r="G5">
        <f>COUNT(B56:B73)</f>
        <v>17</v>
      </c>
    </row>
    <row r="6" spans="1:7">
      <c r="A6" s="99" t="s">
        <v>801</v>
      </c>
      <c r="B6" s="114">
        <v>0</v>
      </c>
      <c r="E6" s="91" t="s">
        <v>787</v>
      </c>
      <c r="F6">
        <f>COUNT(B53:B55)</f>
        <v>3</v>
      </c>
      <c r="G6">
        <f>COUNT(B45:B52)</f>
        <v>8</v>
      </c>
    </row>
    <row r="7" spans="1:7">
      <c r="A7" s="99" t="s">
        <v>801</v>
      </c>
      <c r="B7" s="114">
        <v>0</v>
      </c>
      <c r="E7" s="179" t="s">
        <v>1479</v>
      </c>
      <c r="F7" s="179">
        <f>100*SUM(B2:B113)/COUNT(B2:B113)</f>
        <v>30.63063063063063</v>
      </c>
      <c r="G7" s="179"/>
    </row>
    <row r="8" spans="1:7">
      <c r="A8" s="99" t="s">
        <v>801</v>
      </c>
      <c r="B8" s="114">
        <v>0</v>
      </c>
    </row>
    <row r="9" spans="1:7">
      <c r="A9" s="99" t="s">
        <v>801</v>
      </c>
      <c r="B9" s="114">
        <v>0</v>
      </c>
    </row>
    <row r="10" spans="1:7">
      <c r="A10" s="99" t="s">
        <v>801</v>
      </c>
      <c r="B10" s="114">
        <v>0</v>
      </c>
    </row>
    <row r="11" spans="1:7">
      <c r="A11" s="99" t="s">
        <v>801</v>
      </c>
      <c r="B11" s="114">
        <v>0</v>
      </c>
    </row>
    <row r="12" spans="1:7">
      <c r="A12" s="99" t="s">
        <v>801</v>
      </c>
      <c r="B12" s="114">
        <v>0</v>
      </c>
    </row>
    <row r="13" spans="1:7">
      <c r="A13" s="99" t="s">
        <v>801</v>
      </c>
      <c r="B13" s="114">
        <v>0</v>
      </c>
    </row>
    <row r="14" spans="1:7">
      <c r="A14" s="99" t="s">
        <v>801</v>
      </c>
      <c r="B14" s="114">
        <v>0</v>
      </c>
    </row>
    <row r="15" spans="1:7">
      <c r="A15" s="99" t="s">
        <v>801</v>
      </c>
      <c r="B15" s="114">
        <v>0</v>
      </c>
    </row>
    <row r="16" spans="1:7">
      <c r="A16" s="99" t="s">
        <v>801</v>
      </c>
      <c r="B16" s="114">
        <v>0</v>
      </c>
    </row>
    <row r="17" spans="1:2">
      <c r="A17" s="99" t="s">
        <v>801</v>
      </c>
      <c r="B17" s="114">
        <v>0</v>
      </c>
    </row>
    <row r="18" spans="1:2">
      <c r="A18" s="99" t="s">
        <v>801</v>
      </c>
      <c r="B18" s="114">
        <v>0</v>
      </c>
    </row>
    <row r="19" spans="1:2">
      <c r="A19" s="99" t="s">
        <v>801</v>
      </c>
      <c r="B19" s="114">
        <v>0</v>
      </c>
    </row>
    <row r="20" spans="1:2">
      <c r="A20" s="99" t="s">
        <v>801</v>
      </c>
      <c r="B20" s="114">
        <v>0</v>
      </c>
    </row>
    <row r="21" spans="1:2">
      <c r="A21" s="99" t="s">
        <v>801</v>
      </c>
      <c r="B21" s="114">
        <v>0</v>
      </c>
    </row>
    <row r="22" spans="1:2">
      <c r="A22" s="99" t="s">
        <v>801</v>
      </c>
      <c r="B22" s="114">
        <v>0</v>
      </c>
    </row>
    <row r="23" spans="1:2">
      <c r="A23" s="100" t="s">
        <v>801</v>
      </c>
      <c r="B23" s="114">
        <v>0</v>
      </c>
    </row>
    <row r="24" spans="1:2">
      <c r="A24" s="99" t="s">
        <v>801</v>
      </c>
      <c r="B24" s="114">
        <v>0</v>
      </c>
    </row>
    <row r="25" spans="1:2">
      <c r="A25" s="99" t="s">
        <v>801</v>
      </c>
      <c r="B25" s="114">
        <v>0</v>
      </c>
    </row>
    <row r="26" spans="1:2">
      <c r="A26" s="100" t="s">
        <v>801</v>
      </c>
      <c r="B26" s="114">
        <v>0</v>
      </c>
    </row>
    <row r="27" spans="1:2">
      <c r="A27" s="99" t="s">
        <v>801</v>
      </c>
      <c r="B27" s="114">
        <v>0</v>
      </c>
    </row>
    <row r="28" spans="1:2">
      <c r="A28" s="99" t="s">
        <v>801</v>
      </c>
      <c r="B28" s="114">
        <v>0</v>
      </c>
    </row>
    <row r="29" spans="1:2">
      <c r="A29" s="99" t="s">
        <v>801</v>
      </c>
      <c r="B29" s="114">
        <v>0</v>
      </c>
    </row>
    <row r="30" spans="1:2">
      <c r="A30" s="99" t="s">
        <v>801</v>
      </c>
      <c r="B30" s="114">
        <v>0</v>
      </c>
    </row>
    <row r="31" spans="1:2">
      <c r="A31" s="99" t="s">
        <v>801</v>
      </c>
      <c r="B31" s="114">
        <v>0</v>
      </c>
    </row>
    <row r="32" spans="1:2">
      <c r="A32" s="99" t="s">
        <v>801</v>
      </c>
      <c r="B32" s="114">
        <v>0</v>
      </c>
    </row>
    <row r="33" spans="1:2">
      <c r="A33" s="99" t="s">
        <v>801</v>
      </c>
      <c r="B33" s="114">
        <v>1</v>
      </c>
    </row>
    <row r="34" spans="1:2">
      <c r="A34" s="99" t="s">
        <v>801</v>
      </c>
      <c r="B34" s="114">
        <v>1</v>
      </c>
    </row>
    <row r="35" spans="1:2">
      <c r="A35" s="99" t="s">
        <v>801</v>
      </c>
      <c r="B35" s="114">
        <v>1</v>
      </c>
    </row>
    <row r="36" spans="1:2">
      <c r="A36" s="99" t="s">
        <v>801</v>
      </c>
      <c r="B36" s="114">
        <v>1</v>
      </c>
    </row>
    <row r="37" spans="1:2">
      <c r="A37" s="99" t="s">
        <v>801</v>
      </c>
      <c r="B37" s="114">
        <v>1</v>
      </c>
    </row>
    <row r="38" spans="1:2">
      <c r="A38" s="99" t="s">
        <v>801</v>
      </c>
      <c r="B38" s="114">
        <v>1</v>
      </c>
    </row>
    <row r="39" spans="1:2">
      <c r="A39" s="99" t="s">
        <v>801</v>
      </c>
      <c r="B39" s="114">
        <v>1</v>
      </c>
    </row>
    <row r="40" spans="1:2">
      <c r="A40" s="99" t="s">
        <v>801</v>
      </c>
      <c r="B40" s="114">
        <v>1</v>
      </c>
    </row>
    <row r="41" spans="1:2">
      <c r="A41" s="99" t="s">
        <v>801</v>
      </c>
      <c r="B41" s="114">
        <v>1</v>
      </c>
    </row>
    <row r="42" spans="1:2">
      <c r="A42" s="99" t="s">
        <v>801</v>
      </c>
      <c r="B42" s="114">
        <v>1</v>
      </c>
    </row>
    <row r="43" spans="1:2">
      <c r="A43" s="99" t="s">
        <v>801</v>
      </c>
      <c r="B43" s="114">
        <v>1</v>
      </c>
    </row>
    <row r="44" spans="1:2">
      <c r="A44" s="99" t="s">
        <v>801</v>
      </c>
      <c r="B44" s="114">
        <v>1</v>
      </c>
    </row>
    <row r="45" spans="1:2" s="168" customFormat="1">
      <c r="A45" s="99" t="s">
        <v>787</v>
      </c>
      <c r="B45" s="114">
        <v>0</v>
      </c>
    </row>
    <row r="46" spans="1:2">
      <c r="A46" s="99" t="s">
        <v>787</v>
      </c>
      <c r="B46" s="114">
        <v>0</v>
      </c>
    </row>
    <row r="47" spans="1:2">
      <c r="A47" s="99" t="s">
        <v>787</v>
      </c>
      <c r="B47" s="114">
        <v>0</v>
      </c>
    </row>
    <row r="48" spans="1:2">
      <c r="A48" s="99" t="s">
        <v>787</v>
      </c>
      <c r="B48" s="114">
        <v>0</v>
      </c>
    </row>
    <row r="49" spans="1:4">
      <c r="A49" s="99" t="s">
        <v>787</v>
      </c>
      <c r="B49" s="114">
        <v>0</v>
      </c>
    </row>
    <row r="50" spans="1:4">
      <c r="A50" s="99" t="s">
        <v>787</v>
      </c>
      <c r="B50" s="114">
        <v>0</v>
      </c>
    </row>
    <row r="51" spans="1:4">
      <c r="A51" s="99" t="s">
        <v>787</v>
      </c>
      <c r="B51" s="114">
        <v>0</v>
      </c>
    </row>
    <row r="52" spans="1:4">
      <c r="A52" s="99" t="s">
        <v>787</v>
      </c>
      <c r="B52" s="114">
        <v>0</v>
      </c>
    </row>
    <row r="53" spans="1:4">
      <c r="A53" s="99" t="s">
        <v>787</v>
      </c>
      <c r="B53" s="114">
        <v>1</v>
      </c>
    </row>
    <row r="54" spans="1:4">
      <c r="A54" s="99" t="s">
        <v>787</v>
      </c>
      <c r="B54" s="114">
        <v>1</v>
      </c>
    </row>
    <row r="55" spans="1:4">
      <c r="A55" s="99" t="s">
        <v>787</v>
      </c>
      <c r="B55" s="114">
        <v>1</v>
      </c>
    </row>
    <row r="56" spans="1:4">
      <c r="A56" s="99" t="s">
        <v>795</v>
      </c>
      <c r="B56" s="114">
        <v>0</v>
      </c>
      <c r="D56" s="162"/>
    </row>
    <row r="57" spans="1:4">
      <c r="A57" s="99" t="s">
        <v>795</v>
      </c>
      <c r="B57" s="114">
        <v>0</v>
      </c>
      <c r="D57" s="162"/>
    </row>
    <row r="58" spans="1:4">
      <c r="A58" s="99" t="s">
        <v>795</v>
      </c>
      <c r="B58" s="114">
        <v>0</v>
      </c>
      <c r="D58" s="162"/>
    </row>
    <row r="59" spans="1:4">
      <c r="A59" s="99" t="s">
        <v>795</v>
      </c>
      <c r="B59" s="114">
        <v>0</v>
      </c>
      <c r="D59" s="162"/>
    </row>
    <row r="60" spans="1:4">
      <c r="A60" s="99" t="s">
        <v>795</v>
      </c>
      <c r="B60" s="114">
        <v>0</v>
      </c>
      <c r="D60" s="162"/>
    </row>
    <row r="61" spans="1:4">
      <c r="A61" s="99" t="s">
        <v>795</v>
      </c>
      <c r="B61" s="114">
        <v>0</v>
      </c>
      <c r="D61" s="162"/>
    </row>
    <row r="62" spans="1:4">
      <c r="A62" s="99" t="s">
        <v>795</v>
      </c>
      <c r="B62" s="114">
        <v>0</v>
      </c>
      <c r="D62" s="162"/>
    </row>
    <row r="63" spans="1:4">
      <c r="A63" s="99" t="s">
        <v>795</v>
      </c>
      <c r="B63" s="114">
        <v>0</v>
      </c>
      <c r="D63" s="162"/>
    </row>
    <row r="64" spans="1:4">
      <c r="A64" s="99" t="s">
        <v>795</v>
      </c>
      <c r="B64" s="114">
        <v>0</v>
      </c>
      <c r="D64" s="162"/>
    </row>
    <row r="65" spans="1:4">
      <c r="A65" s="99" t="s">
        <v>795</v>
      </c>
      <c r="B65" s="114">
        <v>0</v>
      </c>
      <c r="D65" s="162"/>
    </row>
    <row r="66" spans="1:4">
      <c r="A66" s="99" t="s">
        <v>795</v>
      </c>
      <c r="B66" s="114">
        <v>0</v>
      </c>
      <c r="D66" s="164"/>
    </row>
    <row r="67" spans="1:4">
      <c r="A67" s="99" t="s">
        <v>795</v>
      </c>
      <c r="B67" s="114">
        <v>0</v>
      </c>
      <c r="D67" s="162"/>
    </row>
    <row r="68" spans="1:4">
      <c r="A68" s="99" t="s">
        <v>795</v>
      </c>
      <c r="B68" s="114">
        <v>0</v>
      </c>
      <c r="D68" s="162"/>
    </row>
    <row r="69" spans="1:4">
      <c r="A69" s="99" t="s">
        <v>795</v>
      </c>
      <c r="B69" s="114">
        <v>0</v>
      </c>
      <c r="D69" s="162"/>
    </row>
    <row r="70" spans="1:4">
      <c r="A70" s="99" t="s">
        <v>795</v>
      </c>
      <c r="B70" s="114">
        <v>0</v>
      </c>
      <c r="D70" s="162"/>
    </row>
    <row r="71" spans="1:4">
      <c r="A71" s="99" t="s">
        <v>795</v>
      </c>
      <c r="B71" s="114">
        <v>0</v>
      </c>
      <c r="D71" s="162"/>
    </row>
    <row r="72" spans="1:4">
      <c r="A72" s="99" t="s">
        <v>795</v>
      </c>
      <c r="B72" s="114">
        <v>0</v>
      </c>
      <c r="D72" s="162"/>
    </row>
    <row r="73" spans="1:4">
      <c r="A73" s="99" t="s">
        <v>795</v>
      </c>
      <c r="D73" s="162"/>
    </row>
    <row r="74" spans="1:4">
      <c r="A74" s="99" t="s">
        <v>795</v>
      </c>
      <c r="B74" s="114">
        <v>1</v>
      </c>
      <c r="D74" s="162"/>
    </row>
    <row r="75" spans="1:4">
      <c r="A75" s="101" t="s">
        <v>795</v>
      </c>
      <c r="B75" s="114">
        <v>1</v>
      </c>
      <c r="D75" s="162"/>
    </row>
    <row r="76" spans="1:4">
      <c r="A76" s="99" t="s">
        <v>795</v>
      </c>
      <c r="B76" s="114">
        <v>1</v>
      </c>
      <c r="D76" s="162"/>
    </row>
    <row r="77" spans="1:4">
      <c r="A77" s="99" t="s">
        <v>795</v>
      </c>
      <c r="B77" s="114">
        <v>1</v>
      </c>
      <c r="D77" s="162"/>
    </row>
    <row r="78" spans="1:4">
      <c r="A78" s="99" t="s">
        <v>795</v>
      </c>
      <c r="B78" s="114">
        <v>1</v>
      </c>
      <c r="D78" s="162"/>
    </row>
    <row r="79" spans="1:4">
      <c r="A79" s="99" t="s">
        <v>795</v>
      </c>
      <c r="B79" s="114">
        <v>1</v>
      </c>
      <c r="D79" s="162"/>
    </row>
    <row r="80" spans="1:4">
      <c r="A80" s="99" t="s">
        <v>795</v>
      </c>
      <c r="B80" s="114">
        <v>1</v>
      </c>
      <c r="D80" s="162"/>
    </row>
    <row r="81" spans="1:4">
      <c r="A81" s="99" t="s">
        <v>795</v>
      </c>
      <c r="B81" s="114">
        <v>1</v>
      </c>
      <c r="D81" s="162"/>
    </row>
    <row r="82" spans="1:4">
      <c r="A82" s="99" t="s">
        <v>795</v>
      </c>
      <c r="B82" s="114">
        <v>1</v>
      </c>
      <c r="D82" s="162"/>
    </row>
    <row r="83" spans="1:4">
      <c r="A83" s="99" t="s">
        <v>790</v>
      </c>
      <c r="B83" s="114">
        <v>0</v>
      </c>
    </row>
    <row r="84" spans="1:4">
      <c r="A84" s="99" t="s">
        <v>790</v>
      </c>
      <c r="B84" s="114">
        <v>0</v>
      </c>
    </row>
    <row r="85" spans="1:4">
      <c r="A85" s="99" t="s">
        <v>790</v>
      </c>
      <c r="B85" s="114">
        <v>0</v>
      </c>
    </row>
    <row r="86" spans="1:4">
      <c r="A86" s="99" t="s">
        <v>790</v>
      </c>
      <c r="B86" s="114">
        <v>0</v>
      </c>
    </row>
    <row r="87" spans="1:4">
      <c r="A87" s="99" t="s">
        <v>790</v>
      </c>
      <c r="B87" s="114">
        <v>0</v>
      </c>
    </row>
    <row r="88" spans="1:4">
      <c r="A88" s="99" t="s">
        <v>790</v>
      </c>
      <c r="B88" s="114">
        <v>0</v>
      </c>
    </row>
    <row r="89" spans="1:4">
      <c r="A89" s="99" t="s">
        <v>790</v>
      </c>
      <c r="B89" s="114">
        <v>0</v>
      </c>
    </row>
    <row r="90" spans="1:4">
      <c r="A90" s="99" t="s">
        <v>790</v>
      </c>
      <c r="B90" s="114">
        <v>0</v>
      </c>
    </row>
    <row r="91" spans="1:4">
      <c r="A91" s="99" t="s">
        <v>790</v>
      </c>
      <c r="B91" s="114">
        <v>0</v>
      </c>
    </row>
    <row r="92" spans="1:4">
      <c r="A92" s="99" t="s">
        <v>790</v>
      </c>
      <c r="B92" s="114">
        <v>0</v>
      </c>
    </row>
    <row r="93" spans="1:4">
      <c r="A93" s="99" t="s">
        <v>790</v>
      </c>
      <c r="B93" s="114">
        <v>0</v>
      </c>
    </row>
    <row r="94" spans="1:4">
      <c r="A94" s="99" t="s">
        <v>790</v>
      </c>
      <c r="B94" s="114">
        <v>0</v>
      </c>
    </row>
    <row r="95" spans="1:4">
      <c r="A95" s="99" t="s">
        <v>790</v>
      </c>
      <c r="B95" s="114">
        <v>0</v>
      </c>
    </row>
    <row r="96" spans="1:4">
      <c r="A96" s="99" t="s">
        <v>790</v>
      </c>
      <c r="B96" s="114">
        <v>0</v>
      </c>
    </row>
    <row r="97" spans="1:2">
      <c r="A97" s="99" t="s">
        <v>790</v>
      </c>
      <c r="B97" s="114">
        <v>0</v>
      </c>
    </row>
    <row r="98" spans="1:2">
      <c r="A98" s="99" t="s">
        <v>790</v>
      </c>
      <c r="B98" s="114">
        <v>0</v>
      </c>
    </row>
    <row r="99" spans="1:2">
      <c r="A99" s="99" t="s">
        <v>790</v>
      </c>
      <c r="B99" s="114">
        <v>0</v>
      </c>
    </row>
    <row r="100" spans="1:2">
      <c r="A100" s="99" t="s">
        <v>790</v>
      </c>
      <c r="B100" s="114">
        <v>0</v>
      </c>
    </row>
    <row r="101" spans="1:2">
      <c r="A101" s="99" t="s">
        <v>790</v>
      </c>
      <c r="B101" s="114">
        <v>0</v>
      </c>
    </row>
    <row r="102" spans="1:2">
      <c r="A102" s="99" t="s">
        <v>790</v>
      </c>
      <c r="B102" s="114">
        <v>0</v>
      </c>
    </row>
    <row r="103" spans="1:2">
      <c r="A103" s="99" t="s">
        <v>790</v>
      </c>
      <c r="B103" s="114">
        <v>0</v>
      </c>
    </row>
    <row r="104" spans="1:2">
      <c r="A104" s="99" t="s">
        <v>790</v>
      </c>
      <c r="B104" s="114">
        <v>1</v>
      </c>
    </row>
    <row r="105" spans="1:2">
      <c r="A105" s="99" t="s">
        <v>790</v>
      </c>
      <c r="B105" s="114">
        <v>1</v>
      </c>
    </row>
    <row r="106" spans="1:2">
      <c r="A106" s="99" t="s">
        <v>790</v>
      </c>
      <c r="B106" s="114">
        <v>1</v>
      </c>
    </row>
    <row r="107" spans="1:2">
      <c r="A107" s="99" t="s">
        <v>790</v>
      </c>
      <c r="B107" s="114">
        <v>1</v>
      </c>
    </row>
    <row r="108" spans="1:2">
      <c r="A108" s="99" t="s">
        <v>790</v>
      </c>
      <c r="B108" s="114">
        <v>1</v>
      </c>
    </row>
    <row r="109" spans="1:2">
      <c r="A109" s="99" t="s">
        <v>790</v>
      </c>
      <c r="B109" s="114">
        <v>1</v>
      </c>
    </row>
    <row r="110" spans="1:2">
      <c r="A110" s="99" t="s">
        <v>790</v>
      </c>
      <c r="B110" s="114">
        <v>1</v>
      </c>
    </row>
    <row r="111" spans="1:2">
      <c r="A111" s="99" t="s">
        <v>790</v>
      </c>
      <c r="B111" s="114">
        <v>1</v>
      </c>
    </row>
    <row r="112" spans="1:2">
      <c r="A112" s="99" t="s">
        <v>790</v>
      </c>
      <c r="B112" s="114">
        <v>1</v>
      </c>
    </row>
    <row r="113" spans="1:2">
      <c r="A113" s="99" t="s">
        <v>790</v>
      </c>
      <c r="B113" s="114">
        <v>1</v>
      </c>
    </row>
    <row r="121" spans="1:2">
      <c r="A121" s="100"/>
    </row>
    <row r="150" spans="1:1">
      <c r="A150" s="101"/>
    </row>
    <row r="151" spans="1:1">
      <c r="A151" s="101"/>
    </row>
    <row r="161" spans="1:1">
      <c r="A161" s="101"/>
    </row>
    <row r="180" spans="1:1">
      <c r="A180" s="101"/>
    </row>
    <row r="181" spans="1:1">
      <c r="A181" s="101"/>
    </row>
    <row r="184" spans="1:1">
      <c r="A184" s="101"/>
    </row>
    <row r="186" spans="1:1">
      <c r="A186" s="101"/>
    </row>
    <row r="191" spans="1:1">
      <c r="A191" s="100"/>
    </row>
  </sheetData>
  <sortState ref="A2:C112">
    <sortCondition ref="A2:A112"/>
    <sortCondition ref="B2:B112"/>
  </sortState>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dimension ref="A1:H191"/>
  <sheetViews>
    <sheetView workbookViewId="0"/>
  </sheetViews>
  <sheetFormatPr defaultRowHeight="14.5"/>
  <cols>
    <col min="1" max="1" width="7.7265625" style="99" customWidth="1"/>
    <col min="2" max="2" width="9.1796875" style="101"/>
  </cols>
  <sheetData>
    <row r="1" spans="1:8" ht="72.5">
      <c r="A1" s="161" t="s">
        <v>982</v>
      </c>
      <c r="B1" s="101" t="s">
        <v>1014</v>
      </c>
      <c r="F1" s="76" t="s">
        <v>1477</v>
      </c>
      <c r="G1" s="101" t="s">
        <v>1014</v>
      </c>
      <c r="H1" s="101" t="s">
        <v>1480</v>
      </c>
    </row>
    <row r="2" spans="1:8">
      <c r="A2" s="99" t="s">
        <v>801</v>
      </c>
      <c r="B2" s="101">
        <v>1</v>
      </c>
      <c r="F2" s="91" t="s">
        <v>801</v>
      </c>
      <c r="G2" s="76">
        <f>SUM(B2:B44)/COUNT(B2:B44)</f>
        <v>0.39534883720930231</v>
      </c>
      <c r="H2" s="76">
        <f>1-G2</f>
        <v>0.60465116279069764</v>
      </c>
    </row>
    <row r="3" spans="1:8">
      <c r="A3" s="99" t="s">
        <v>801</v>
      </c>
      <c r="B3" s="101">
        <v>0</v>
      </c>
      <c r="F3" s="91" t="s">
        <v>790</v>
      </c>
      <c r="G3" s="76">
        <f>SUM(B83:B113)/COUNT(B83:B113)</f>
        <v>0.41935483870967744</v>
      </c>
      <c r="H3" s="76">
        <f>1-G3</f>
        <v>0.58064516129032251</v>
      </c>
    </row>
    <row r="4" spans="1:8">
      <c r="A4" s="99" t="s">
        <v>801</v>
      </c>
      <c r="B4" s="101">
        <v>0</v>
      </c>
      <c r="F4" s="91" t="s">
        <v>795</v>
      </c>
      <c r="G4" s="76">
        <f>SUM(B56:B82)/COUNT(B56:B82)</f>
        <v>0.34615384615384615</v>
      </c>
      <c r="H4" s="76">
        <f>1-G4</f>
        <v>0.65384615384615385</v>
      </c>
    </row>
    <row r="5" spans="1:8">
      <c r="A5" s="99" t="s">
        <v>801</v>
      </c>
      <c r="B5" s="101">
        <v>0</v>
      </c>
      <c r="F5" s="91" t="s">
        <v>787</v>
      </c>
      <c r="G5" s="76">
        <f>SUM(B45:B55)/COUNT(B45:B55)</f>
        <v>0.27272727272727271</v>
      </c>
      <c r="H5" s="76">
        <f>1-G5</f>
        <v>0.72727272727272729</v>
      </c>
    </row>
    <row r="6" spans="1:8">
      <c r="A6" s="99" t="s">
        <v>801</v>
      </c>
      <c r="B6" s="101">
        <v>0</v>
      </c>
      <c r="F6" s="76" t="s">
        <v>1479</v>
      </c>
      <c r="G6" s="76">
        <f>SUM(B2:B113)/COUNT(B2:B113)</f>
        <v>0.3783783783783784</v>
      </c>
      <c r="H6" s="76">
        <f>1-G6</f>
        <v>0.6216216216216216</v>
      </c>
    </row>
    <row r="7" spans="1:8">
      <c r="A7" s="99" t="s">
        <v>801</v>
      </c>
      <c r="B7" s="101">
        <v>1</v>
      </c>
    </row>
    <row r="8" spans="1:8">
      <c r="A8" s="99" t="s">
        <v>801</v>
      </c>
      <c r="B8" s="101">
        <v>0</v>
      </c>
    </row>
    <row r="9" spans="1:8">
      <c r="A9" s="99" t="s">
        <v>801</v>
      </c>
      <c r="B9" s="101">
        <v>0</v>
      </c>
    </row>
    <row r="10" spans="1:8">
      <c r="A10" s="99" t="s">
        <v>801</v>
      </c>
      <c r="B10" s="101">
        <v>1</v>
      </c>
    </row>
    <row r="11" spans="1:8">
      <c r="A11" s="99" t="s">
        <v>801</v>
      </c>
      <c r="B11" s="101">
        <v>0</v>
      </c>
    </row>
    <row r="12" spans="1:8">
      <c r="A12" s="99" t="s">
        <v>801</v>
      </c>
      <c r="B12" s="101">
        <v>1</v>
      </c>
    </row>
    <row r="13" spans="1:8">
      <c r="A13" s="99" t="s">
        <v>801</v>
      </c>
      <c r="B13" s="101">
        <v>0</v>
      </c>
    </row>
    <row r="14" spans="1:8">
      <c r="A14" s="99" t="s">
        <v>801</v>
      </c>
      <c r="B14" s="101">
        <v>0</v>
      </c>
    </row>
    <row r="15" spans="1:8">
      <c r="A15" s="99" t="s">
        <v>801</v>
      </c>
      <c r="B15" s="101">
        <v>0</v>
      </c>
    </row>
    <row r="16" spans="1:8">
      <c r="A16" s="99" t="s">
        <v>801</v>
      </c>
      <c r="B16" s="101">
        <v>1</v>
      </c>
    </row>
    <row r="17" spans="1:2">
      <c r="A17" s="99" t="s">
        <v>801</v>
      </c>
      <c r="B17" s="101">
        <v>0</v>
      </c>
    </row>
    <row r="18" spans="1:2">
      <c r="A18" s="99" t="s">
        <v>801</v>
      </c>
      <c r="B18" s="101">
        <v>1</v>
      </c>
    </row>
    <row r="19" spans="1:2">
      <c r="A19" s="99" t="s">
        <v>801</v>
      </c>
      <c r="B19" s="101">
        <v>0</v>
      </c>
    </row>
    <row r="20" spans="1:2">
      <c r="A20" s="99" t="s">
        <v>801</v>
      </c>
      <c r="B20" s="101">
        <v>1</v>
      </c>
    </row>
    <row r="21" spans="1:2">
      <c r="A21" s="99" t="s">
        <v>801</v>
      </c>
      <c r="B21" s="101">
        <v>1</v>
      </c>
    </row>
    <row r="22" spans="1:2">
      <c r="A22" s="99" t="s">
        <v>801</v>
      </c>
      <c r="B22" s="101">
        <v>0</v>
      </c>
    </row>
    <row r="23" spans="1:2">
      <c r="A23" s="99" t="s">
        <v>801</v>
      </c>
      <c r="B23" s="101">
        <v>0</v>
      </c>
    </row>
    <row r="24" spans="1:2">
      <c r="A24" s="99" t="s">
        <v>801</v>
      </c>
      <c r="B24" s="101">
        <v>0</v>
      </c>
    </row>
    <row r="25" spans="1:2">
      <c r="A25" s="99" t="s">
        <v>801</v>
      </c>
      <c r="B25" s="101">
        <v>0</v>
      </c>
    </row>
    <row r="26" spans="1:2">
      <c r="A26" s="99" t="s">
        <v>801</v>
      </c>
      <c r="B26" s="101">
        <v>0</v>
      </c>
    </row>
    <row r="27" spans="1:2">
      <c r="A27" s="99" t="s">
        <v>801</v>
      </c>
      <c r="B27" s="101">
        <v>0</v>
      </c>
    </row>
    <row r="28" spans="1:2">
      <c r="A28" s="99" t="s">
        <v>801</v>
      </c>
      <c r="B28" s="101">
        <v>1</v>
      </c>
    </row>
    <row r="29" spans="1:2">
      <c r="A29" s="99" t="s">
        <v>801</v>
      </c>
      <c r="B29" s="101">
        <v>0</v>
      </c>
    </row>
    <row r="30" spans="1:2">
      <c r="A30" s="99" t="s">
        <v>801</v>
      </c>
      <c r="B30" s="101">
        <v>1</v>
      </c>
    </row>
    <row r="31" spans="1:2">
      <c r="A31" s="99" t="s">
        <v>801</v>
      </c>
      <c r="B31" s="101">
        <v>1</v>
      </c>
    </row>
    <row r="32" spans="1:2">
      <c r="A32" s="99" t="s">
        <v>801</v>
      </c>
      <c r="B32" s="101">
        <v>0</v>
      </c>
    </row>
    <row r="33" spans="1:2">
      <c r="A33" s="100" t="s">
        <v>801</v>
      </c>
      <c r="B33" s="101">
        <v>0</v>
      </c>
    </row>
    <row r="34" spans="1:2">
      <c r="A34" s="99" t="s">
        <v>801</v>
      </c>
      <c r="B34" s="101">
        <v>0</v>
      </c>
    </row>
    <row r="35" spans="1:2">
      <c r="A35" s="99" t="s">
        <v>801</v>
      </c>
      <c r="B35" s="101">
        <v>1</v>
      </c>
    </row>
    <row r="36" spans="1:2">
      <c r="A36" s="100" t="s">
        <v>801</v>
      </c>
      <c r="B36" s="101">
        <v>0</v>
      </c>
    </row>
    <row r="37" spans="1:2">
      <c r="A37" s="99" t="s">
        <v>801</v>
      </c>
      <c r="B37" s="101">
        <v>1</v>
      </c>
    </row>
    <row r="38" spans="1:2">
      <c r="A38" s="99" t="s">
        <v>801</v>
      </c>
      <c r="B38" s="101">
        <v>1</v>
      </c>
    </row>
    <row r="39" spans="1:2">
      <c r="A39" s="99" t="s">
        <v>801</v>
      </c>
      <c r="B39" s="101">
        <v>0</v>
      </c>
    </row>
    <row r="40" spans="1:2">
      <c r="A40" s="99" t="s">
        <v>801</v>
      </c>
      <c r="B40" s="101">
        <v>0</v>
      </c>
    </row>
    <row r="41" spans="1:2">
      <c r="A41" s="99" t="s">
        <v>801</v>
      </c>
      <c r="B41" s="101">
        <v>1</v>
      </c>
    </row>
    <row r="42" spans="1:2">
      <c r="A42" s="99" t="s">
        <v>801</v>
      </c>
      <c r="B42" s="101">
        <v>1</v>
      </c>
    </row>
    <row r="43" spans="1:2">
      <c r="A43" s="99" t="s">
        <v>801</v>
      </c>
      <c r="B43" s="101">
        <v>0</v>
      </c>
    </row>
    <row r="44" spans="1:2">
      <c r="A44" s="99" t="s">
        <v>801</v>
      </c>
      <c r="B44" s="101">
        <v>1</v>
      </c>
    </row>
    <row r="45" spans="1:2" s="168" customFormat="1">
      <c r="A45" s="99" t="s">
        <v>787</v>
      </c>
      <c r="B45" s="101">
        <v>0</v>
      </c>
    </row>
    <row r="46" spans="1:2">
      <c r="A46" s="99" t="s">
        <v>787</v>
      </c>
      <c r="B46" s="101">
        <v>0</v>
      </c>
    </row>
    <row r="47" spans="1:2">
      <c r="A47" s="99" t="s">
        <v>787</v>
      </c>
      <c r="B47" s="101">
        <v>1</v>
      </c>
    </row>
    <row r="48" spans="1:2">
      <c r="A48" s="99" t="s">
        <v>787</v>
      </c>
      <c r="B48" s="101">
        <v>0</v>
      </c>
    </row>
    <row r="49" spans="1:4">
      <c r="A49" s="99" t="s">
        <v>787</v>
      </c>
      <c r="B49" s="101">
        <v>0</v>
      </c>
    </row>
    <row r="50" spans="1:4">
      <c r="A50" s="99" t="s">
        <v>787</v>
      </c>
      <c r="B50" s="101">
        <v>1</v>
      </c>
    </row>
    <row r="51" spans="1:4">
      <c r="A51" s="99" t="s">
        <v>787</v>
      </c>
      <c r="B51" s="101">
        <v>0</v>
      </c>
    </row>
    <row r="52" spans="1:4">
      <c r="A52" s="99" t="s">
        <v>787</v>
      </c>
      <c r="B52" s="101">
        <v>1</v>
      </c>
    </row>
    <row r="53" spans="1:4">
      <c r="A53" s="99" t="s">
        <v>787</v>
      </c>
      <c r="B53" s="101">
        <v>0</v>
      </c>
    </row>
    <row r="54" spans="1:4">
      <c r="A54" s="99" t="s">
        <v>787</v>
      </c>
      <c r="B54" s="101">
        <v>0</v>
      </c>
    </row>
    <row r="55" spans="1:4">
      <c r="A55" s="99" t="s">
        <v>787</v>
      </c>
      <c r="B55" s="101">
        <v>0</v>
      </c>
    </row>
    <row r="56" spans="1:4">
      <c r="A56" s="99" t="s">
        <v>795</v>
      </c>
      <c r="B56" s="101">
        <v>1</v>
      </c>
      <c r="D56" s="162"/>
    </row>
    <row r="57" spans="1:4">
      <c r="A57" s="99" t="s">
        <v>795</v>
      </c>
      <c r="B57" s="101">
        <v>1</v>
      </c>
      <c r="D57" s="162"/>
    </row>
    <row r="58" spans="1:4">
      <c r="A58" s="99" t="s">
        <v>795</v>
      </c>
      <c r="B58" s="101">
        <v>0</v>
      </c>
      <c r="D58" s="162"/>
    </row>
    <row r="59" spans="1:4">
      <c r="A59" s="101" t="s">
        <v>795</v>
      </c>
      <c r="B59" s="101">
        <v>1</v>
      </c>
      <c r="D59" s="162"/>
    </row>
    <row r="60" spans="1:4">
      <c r="A60" s="99" t="s">
        <v>795</v>
      </c>
      <c r="B60" s="101">
        <v>0</v>
      </c>
      <c r="D60" s="162"/>
    </row>
    <row r="61" spans="1:4">
      <c r="A61" s="99" t="s">
        <v>795</v>
      </c>
      <c r="B61" s="101">
        <v>0</v>
      </c>
      <c r="D61" s="162"/>
    </row>
    <row r="62" spans="1:4">
      <c r="A62" s="99" t="s">
        <v>795</v>
      </c>
      <c r="B62" s="101">
        <v>0</v>
      </c>
      <c r="D62" s="162"/>
    </row>
    <row r="63" spans="1:4">
      <c r="A63" s="99" t="s">
        <v>795</v>
      </c>
      <c r="B63" s="101">
        <v>1</v>
      </c>
      <c r="D63" s="162"/>
    </row>
    <row r="64" spans="1:4">
      <c r="A64" s="99" t="s">
        <v>795</v>
      </c>
      <c r="B64" s="101">
        <v>0</v>
      </c>
      <c r="D64" s="162"/>
    </row>
    <row r="65" spans="1:4">
      <c r="A65" s="99" t="s">
        <v>795</v>
      </c>
      <c r="B65" s="101">
        <v>0</v>
      </c>
      <c r="D65" s="162"/>
    </row>
    <row r="66" spans="1:4">
      <c r="A66" s="99" t="s">
        <v>795</v>
      </c>
      <c r="B66" s="101">
        <v>1</v>
      </c>
      <c r="D66" s="164"/>
    </row>
    <row r="67" spans="1:4">
      <c r="A67" s="99" t="s">
        <v>795</v>
      </c>
      <c r="D67" s="162"/>
    </row>
    <row r="68" spans="1:4">
      <c r="A68" s="99" t="s">
        <v>795</v>
      </c>
      <c r="B68" s="101">
        <v>1</v>
      </c>
      <c r="D68" s="162"/>
    </row>
    <row r="69" spans="1:4">
      <c r="A69" s="99" t="s">
        <v>795</v>
      </c>
      <c r="B69" s="101">
        <v>0</v>
      </c>
      <c r="D69" s="162"/>
    </row>
    <row r="70" spans="1:4">
      <c r="A70" s="99" t="s">
        <v>795</v>
      </c>
      <c r="B70" s="101">
        <v>0</v>
      </c>
      <c r="D70" s="162"/>
    </row>
    <row r="71" spans="1:4">
      <c r="A71" s="99" t="s">
        <v>795</v>
      </c>
      <c r="B71" s="101">
        <v>0</v>
      </c>
      <c r="D71" s="162"/>
    </row>
    <row r="72" spans="1:4">
      <c r="A72" s="99" t="s">
        <v>795</v>
      </c>
      <c r="B72" s="101">
        <v>1</v>
      </c>
      <c r="D72" s="162"/>
    </row>
    <row r="73" spans="1:4">
      <c r="A73" s="99" t="s">
        <v>795</v>
      </c>
      <c r="B73" s="101">
        <v>1</v>
      </c>
      <c r="D73" s="162"/>
    </row>
    <row r="74" spans="1:4">
      <c r="A74" s="99" t="s">
        <v>795</v>
      </c>
      <c r="B74" s="101">
        <v>1</v>
      </c>
      <c r="D74" s="162"/>
    </row>
    <row r="75" spans="1:4">
      <c r="A75" s="99" t="s">
        <v>795</v>
      </c>
      <c r="B75" s="101">
        <v>0</v>
      </c>
      <c r="D75" s="162"/>
    </row>
    <row r="76" spans="1:4">
      <c r="A76" s="99" t="s">
        <v>795</v>
      </c>
      <c r="B76" s="101">
        <v>0</v>
      </c>
      <c r="D76" s="162"/>
    </row>
    <row r="77" spans="1:4">
      <c r="A77" s="99" t="s">
        <v>795</v>
      </c>
      <c r="B77" s="101">
        <v>0</v>
      </c>
      <c r="D77" s="162"/>
    </row>
    <row r="78" spans="1:4">
      <c r="A78" s="99" t="s">
        <v>795</v>
      </c>
      <c r="B78" s="101">
        <v>0</v>
      </c>
      <c r="D78" s="162"/>
    </row>
    <row r="79" spans="1:4">
      <c r="A79" s="99" t="s">
        <v>795</v>
      </c>
      <c r="B79" s="101">
        <v>0</v>
      </c>
      <c r="D79" s="162"/>
    </row>
    <row r="80" spans="1:4">
      <c r="A80" s="99" t="s">
        <v>795</v>
      </c>
      <c r="B80" s="101">
        <v>0</v>
      </c>
      <c r="D80" s="162"/>
    </row>
    <row r="81" spans="1:4">
      <c r="A81" s="99" t="s">
        <v>795</v>
      </c>
      <c r="B81" s="101">
        <v>0</v>
      </c>
      <c r="D81" s="162"/>
    </row>
    <row r="82" spans="1:4">
      <c r="A82" s="99" t="s">
        <v>795</v>
      </c>
      <c r="B82" s="101">
        <v>0</v>
      </c>
      <c r="D82" s="162"/>
    </row>
    <row r="83" spans="1:4">
      <c r="A83" s="99" t="s">
        <v>790</v>
      </c>
      <c r="B83" s="101">
        <v>0</v>
      </c>
      <c r="C83" s="162"/>
    </row>
    <row r="84" spans="1:4">
      <c r="A84" s="99" t="s">
        <v>790</v>
      </c>
      <c r="B84" s="101">
        <v>0</v>
      </c>
      <c r="C84" s="162"/>
    </row>
    <row r="85" spans="1:4">
      <c r="A85" s="99" t="s">
        <v>790</v>
      </c>
      <c r="B85" s="101">
        <v>0</v>
      </c>
      <c r="C85" s="162"/>
    </row>
    <row r="86" spans="1:4">
      <c r="A86" s="99" t="s">
        <v>790</v>
      </c>
      <c r="B86" s="101">
        <v>1</v>
      </c>
      <c r="C86" s="162"/>
    </row>
    <row r="87" spans="1:4">
      <c r="A87" s="99" t="s">
        <v>790</v>
      </c>
      <c r="B87" s="101">
        <v>0</v>
      </c>
      <c r="C87" s="162"/>
    </row>
    <row r="88" spans="1:4">
      <c r="A88" s="99" t="s">
        <v>790</v>
      </c>
      <c r="B88" s="101">
        <v>0</v>
      </c>
      <c r="C88" s="162"/>
    </row>
    <row r="89" spans="1:4">
      <c r="A89" s="99" t="s">
        <v>790</v>
      </c>
      <c r="B89" s="101">
        <v>1</v>
      </c>
      <c r="C89" s="162"/>
    </row>
    <row r="90" spans="1:4">
      <c r="A90" s="99" t="s">
        <v>790</v>
      </c>
      <c r="B90" s="101">
        <v>1</v>
      </c>
      <c r="C90" s="162"/>
    </row>
    <row r="91" spans="1:4">
      <c r="A91" s="99" t="s">
        <v>790</v>
      </c>
      <c r="B91" s="101">
        <v>0</v>
      </c>
      <c r="C91" s="162"/>
    </row>
    <row r="92" spans="1:4">
      <c r="A92" s="99" t="s">
        <v>790</v>
      </c>
      <c r="B92" s="101">
        <v>0</v>
      </c>
      <c r="C92" s="162"/>
    </row>
    <row r="93" spans="1:4">
      <c r="A93" s="99" t="s">
        <v>790</v>
      </c>
      <c r="B93" s="101">
        <v>1</v>
      </c>
      <c r="C93" s="162"/>
    </row>
    <row r="94" spans="1:4">
      <c r="A94" s="99" t="s">
        <v>790</v>
      </c>
      <c r="B94" s="101">
        <v>0</v>
      </c>
      <c r="C94" s="162"/>
    </row>
    <row r="95" spans="1:4">
      <c r="A95" s="99" t="s">
        <v>790</v>
      </c>
      <c r="B95" s="101">
        <v>1</v>
      </c>
      <c r="C95" s="162"/>
    </row>
    <row r="96" spans="1:4">
      <c r="A96" s="99" t="s">
        <v>790</v>
      </c>
      <c r="B96" s="101">
        <v>0</v>
      </c>
      <c r="C96" s="162"/>
    </row>
    <row r="97" spans="1:3">
      <c r="A97" s="99" t="s">
        <v>790</v>
      </c>
      <c r="B97" s="101">
        <v>0</v>
      </c>
      <c r="C97" s="162"/>
    </row>
    <row r="98" spans="1:3">
      <c r="A98" s="99" t="s">
        <v>790</v>
      </c>
      <c r="B98" s="101">
        <v>1</v>
      </c>
      <c r="C98" s="162"/>
    </row>
    <row r="99" spans="1:3">
      <c r="A99" s="99" t="s">
        <v>790</v>
      </c>
      <c r="B99" s="101">
        <v>0</v>
      </c>
      <c r="C99" s="162"/>
    </row>
    <row r="100" spans="1:3">
      <c r="A100" s="99" t="s">
        <v>790</v>
      </c>
      <c r="B100" s="101">
        <v>1</v>
      </c>
      <c r="C100" s="162"/>
    </row>
    <row r="101" spans="1:3">
      <c r="A101" s="99" t="s">
        <v>790</v>
      </c>
      <c r="B101" s="101">
        <v>1</v>
      </c>
      <c r="C101" s="162"/>
    </row>
    <row r="102" spans="1:3">
      <c r="A102" s="99" t="s">
        <v>790</v>
      </c>
      <c r="B102" s="101">
        <v>1</v>
      </c>
      <c r="C102" s="163"/>
    </row>
    <row r="103" spans="1:3">
      <c r="A103" s="99" t="s">
        <v>790</v>
      </c>
      <c r="B103" s="101">
        <v>0</v>
      </c>
      <c r="C103" s="162"/>
    </row>
    <row r="104" spans="1:3">
      <c r="A104" s="99" t="s">
        <v>790</v>
      </c>
      <c r="B104" s="101">
        <v>1</v>
      </c>
      <c r="C104" s="162"/>
    </row>
    <row r="105" spans="1:3">
      <c r="A105" s="99" t="s">
        <v>790</v>
      </c>
      <c r="B105" s="101">
        <v>0</v>
      </c>
      <c r="C105" s="162"/>
    </row>
    <row r="106" spans="1:3">
      <c r="A106" s="99" t="s">
        <v>790</v>
      </c>
      <c r="B106" s="101">
        <v>1</v>
      </c>
      <c r="C106" s="162"/>
    </row>
    <row r="107" spans="1:3">
      <c r="A107" s="99" t="s">
        <v>790</v>
      </c>
      <c r="B107" s="101">
        <v>1</v>
      </c>
      <c r="C107" s="162"/>
    </row>
    <row r="108" spans="1:3">
      <c r="A108" s="99" t="s">
        <v>790</v>
      </c>
      <c r="B108" s="101">
        <v>1</v>
      </c>
      <c r="C108" s="162"/>
    </row>
    <row r="109" spans="1:3">
      <c r="A109" s="99" t="s">
        <v>790</v>
      </c>
      <c r="B109" s="101">
        <v>0</v>
      </c>
      <c r="C109" s="162"/>
    </row>
    <row r="110" spans="1:3">
      <c r="A110" s="99" t="s">
        <v>790</v>
      </c>
      <c r="B110" s="101">
        <v>0</v>
      </c>
      <c r="C110" s="162"/>
    </row>
    <row r="111" spans="1:3">
      <c r="A111" s="99" t="s">
        <v>790</v>
      </c>
      <c r="B111" s="101">
        <v>0</v>
      </c>
      <c r="C111" s="162"/>
    </row>
    <row r="112" spans="1:3">
      <c r="A112" s="99" t="s">
        <v>790</v>
      </c>
      <c r="B112" s="101">
        <v>0</v>
      </c>
      <c r="C112" s="162"/>
    </row>
    <row r="113" spans="1:3">
      <c r="A113" s="99" t="s">
        <v>790</v>
      </c>
      <c r="B113" s="101">
        <v>0</v>
      </c>
      <c r="C113" s="162"/>
    </row>
    <row r="121" spans="1:3">
      <c r="A121" s="100"/>
    </row>
    <row r="150" spans="1:1">
      <c r="A150" s="101"/>
    </row>
    <row r="151" spans="1:1">
      <c r="A151" s="101"/>
    </row>
    <row r="161" spans="1:1">
      <c r="A161" s="101"/>
    </row>
    <row r="180" spans="1:1">
      <c r="A180" s="101"/>
    </row>
    <row r="181" spans="1:1">
      <c r="A181" s="101"/>
    </row>
    <row r="184" spans="1:1">
      <c r="A184" s="101"/>
    </row>
    <row r="186" spans="1:1">
      <c r="A186" s="101"/>
    </row>
    <row r="191" spans="1:1">
      <c r="A191" s="100"/>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V196"/>
  <sheetViews>
    <sheetView workbookViewId="0"/>
  </sheetViews>
  <sheetFormatPr defaultRowHeight="14.5"/>
  <cols>
    <col min="1" max="1" width="14" style="99" customWidth="1"/>
    <col min="2" max="2" width="7.7265625" style="99" customWidth="1"/>
    <col min="3" max="12" width="9.1796875" style="101"/>
    <col min="21" max="21" width="9.1796875" style="76"/>
  </cols>
  <sheetData>
    <row r="1" spans="1:22" ht="72.5">
      <c r="A1" s="156" t="s">
        <v>784</v>
      </c>
      <c r="B1" s="95" t="s">
        <v>982</v>
      </c>
      <c r="C1" s="101" t="s">
        <v>1219</v>
      </c>
      <c r="D1" s="101" t="s">
        <v>1007</v>
      </c>
      <c r="E1" s="101" t="s">
        <v>1008</v>
      </c>
      <c r="F1" s="101" t="s">
        <v>1009</v>
      </c>
      <c r="G1" s="101" t="s">
        <v>1010</v>
      </c>
      <c r="H1" s="101" t="s">
        <v>1492</v>
      </c>
      <c r="I1" s="101" t="s">
        <v>1491</v>
      </c>
      <c r="J1" s="101" t="s">
        <v>1489</v>
      </c>
      <c r="K1" s="101" t="s">
        <v>1495</v>
      </c>
      <c r="L1" s="101" t="s">
        <v>780</v>
      </c>
      <c r="N1" s="76" t="s">
        <v>1488</v>
      </c>
      <c r="O1" s="101" t="s">
        <v>1496</v>
      </c>
      <c r="P1" s="101" t="s">
        <v>1524</v>
      </c>
      <c r="Q1" s="101" t="s">
        <v>1498</v>
      </c>
      <c r="R1" s="101" t="s">
        <v>1497</v>
      </c>
      <c r="S1" s="101" t="s">
        <v>1499</v>
      </c>
      <c r="T1" s="101" t="s">
        <v>1526</v>
      </c>
      <c r="U1" s="101" t="s">
        <v>1527</v>
      </c>
      <c r="V1" s="101" t="s">
        <v>1525</v>
      </c>
    </row>
    <row r="2" spans="1:22">
      <c r="A2" s="98" t="s">
        <v>76</v>
      </c>
      <c r="B2" s="99" t="s">
        <v>801</v>
      </c>
      <c r="C2" s="101">
        <v>1</v>
      </c>
      <c r="D2" s="101">
        <v>0</v>
      </c>
      <c r="E2" s="101">
        <v>1</v>
      </c>
      <c r="F2" s="101">
        <v>1</v>
      </c>
      <c r="G2" s="101">
        <v>0</v>
      </c>
      <c r="H2" s="101">
        <v>1</v>
      </c>
      <c r="I2" s="101">
        <v>0</v>
      </c>
      <c r="J2" s="101">
        <v>1</v>
      </c>
      <c r="K2" s="101">
        <v>1</v>
      </c>
      <c r="L2" s="101">
        <v>1</v>
      </c>
      <c r="N2" s="101" t="s">
        <v>1533</v>
      </c>
      <c r="O2">
        <f>SUM(D2:D26)/COUNT(D2:D26)</f>
        <v>0</v>
      </c>
      <c r="P2" s="76">
        <f>SUM(E2:E26)/COUNT(E2:E26)</f>
        <v>0.96</v>
      </c>
      <c r="Q2" s="76">
        <f>SUM(G2:G26)/COUNT(G2:G26)</f>
        <v>0.2</v>
      </c>
      <c r="R2" s="76">
        <f>SUM(F2:F26)/COUNT(F2:F26)</f>
        <v>0.32</v>
      </c>
      <c r="S2" s="76">
        <f>SUM(I2:I26)/COUNT(I2:I26)</f>
        <v>0.12</v>
      </c>
      <c r="T2" s="76">
        <f>SUM(J2:J26)/COUNT(J2:J26)</f>
        <v>0.72</v>
      </c>
      <c r="U2" s="76">
        <f>SUM(K2:K26)/COUNT(K2:K26)</f>
        <v>0.36</v>
      </c>
      <c r="V2" s="76">
        <f>SUM(L2:L26)/COUNT(L2:L26)</f>
        <v>0.64</v>
      </c>
    </row>
    <row r="3" spans="1:22">
      <c r="A3" s="98" t="s">
        <v>9</v>
      </c>
      <c r="B3" s="99" t="s">
        <v>801</v>
      </c>
      <c r="C3" s="101">
        <v>1</v>
      </c>
      <c r="D3" s="101">
        <v>0</v>
      </c>
      <c r="E3" s="101">
        <v>1</v>
      </c>
      <c r="F3" s="101">
        <v>0</v>
      </c>
      <c r="G3" s="101">
        <v>0</v>
      </c>
      <c r="H3" s="101">
        <v>0</v>
      </c>
      <c r="I3" s="101">
        <v>0</v>
      </c>
      <c r="J3" s="101">
        <v>1</v>
      </c>
      <c r="K3" s="101">
        <v>1</v>
      </c>
      <c r="L3" s="101">
        <v>1</v>
      </c>
      <c r="N3" s="101" t="s">
        <v>1534</v>
      </c>
      <c r="O3">
        <f>SUM(D27:D113)/COUNT(D27:D113)</f>
        <v>0.16091954022988506</v>
      </c>
      <c r="P3" s="76">
        <f>SUM(E27:E113)/COUNT(E27:E113)</f>
        <v>0.40229885057471265</v>
      </c>
      <c r="Q3" s="76">
        <f>SUM(G27:G113)/COUNT(G27:G113)</f>
        <v>8.0459770114942528E-2</v>
      </c>
      <c r="R3" s="76">
        <f>SUM(F27:F113)/COUNT(F27:F113)</f>
        <v>0.11494252873563218</v>
      </c>
      <c r="S3" s="76">
        <f>SUM(I27:I113)/COUNT(I27:I113)</f>
        <v>0.11494252873563218</v>
      </c>
      <c r="T3" s="76">
        <f>SUM(J27:J113)/COUNT(J27:J113)</f>
        <v>4.5977011494252873E-2</v>
      </c>
      <c r="U3" s="76">
        <f>SUM(K27:K113)/COUNT(K27:K113)</f>
        <v>0</v>
      </c>
      <c r="V3" s="76">
        <f>SUM(L27:L113)/COUNT(L27:L113)</f>
        <v>1.1494252873563218E-2</v>
      </c>
    </row>
    <row r="4" spans="1:22">
      <c r="A4" s="98" t="s">
        <v>66</v>
      </c>
      <c r="B4" s="99" t="s">
        <v>801</v>
      </c>
      <c r="C4" s="101">
        <v>1</v>
      </c>
      <c r="D4" s="101">
        <v>0</v>
      </c>
      <c r="E4" s="101">
        <v>1</v>
      </c>
      <c r="F4" s="101">
        <v>0</v>
      </c>
      <c r="G4" s="101">
        <v>0</v>
      </c>
      <c r="H4" s="101">
        <v>0</v>
      </c>
      <c r="I4" s="101">
        <v>0</v>
      </c>
      <c r="J4" s="101">
        <v>1</v>
      </c>
      <c r="K4" s="101">
        <v>0</v>
      </c>
      <c r="L4" s="101">
        <v>1</v>
      </c>
      <c r="N4" s="101" t="s">
        <v>1479</v>
      </c>
      <c r="O4" s="76">
        <f>SUM(D2:D113)/COUNT(D2:D113)</f>
        <v>0.125</v>
      </c>
      <c r="P4" s="76">
        <f>SUM(E2:E113)/COUNT(E2:E113)</f>
        <v>0.5267857142857143</v>
      </c>
      <c r="Q4" s="76">
        <f>SUM(E2:E113)/COUNT(E2:E113)</f>
        <v>0.5267857142857143</v>
      </c>
      <c r="R4" s="76">
        <f>SUM(F2:F113)/COUNT(F2:F113)</f>
        <v>0.16071428571428573</v>
      </c>
      <c r="S4" s="76">
        <f>SUM(I2:I113)/COUNT(I2:I113)</f>
        <v>0.11607142857142858</v>
      </c>
      <c r="T4" s="76">
        <f>SUM(J2:J113)/COUNT(J2:J113)</f>
        <v>0.19642857142857142</v>
      </c>
      <c r="U4" s="76">
        <f>SUM(K2:K113)/COUNT(K2:K113)</f>
        <v>8.0357142857142863E-2</v>
      </c>
      <c r="V4" s="76">
        <f>SUM(L2:L113)/COUNT(L2:L113)</f>
        <v>0.15178571428571427</v>
      </c>
    </row>
    <row r="5" spans="1:22">
      <c r="A5" s="98" t="s">
        <v>51</v>
      </c>
      <c r="B5" s="99" t="s">
        <v>801</v>
      </c>
      <c r="C5" s="101">
        <v>1</v>
      </c>
      <c r="D5" s="101">
        <v>0</v>
      </c>
      <c r="E5" s="101">
        <v>1</v>
      </c>
      <c r="F5" s="101">
        <v>0</v>
      </c>
      <c r="G5" s="101">
        <v>0</v>
      </c>
      <c r="H5" s="101">
        <v>0</v>
      </c>
      <c r="I5" s="101">
        <v>0</v>
      </c>
      <c r="J5" s="101">
        <v>1</v>
      </c>
      <c r="K5" s="101">
        <v>1</v>
      </c>
      <c r="L5" s="101">
        <v>1</v>
      </c>
    </row>
    <row r="6" spans="1:22">
      <c r="A6" s="98" t="s">
        <v>4</v>
      </c>
      <c r="B6" s="99" t="s">
        <v>801</v>
      </c>
      <c r="C6" s="101">
        <v>1</v>
      </c>
      <c r="D6" s="101">
        <v>0</v>
      </c>
      <c r="E6" s="101">
        <v>1</v>
      </c>
      <c r="F6" s="101">
        <v>1</v>
      </c>
      <c r="G6" s="101">
        <v>0</v>
      </c>
      <c r="H6" s="101">
        <v>0</v>
      </c>
      <c r="I6" s="101">
        <v>1</v>
      </c>
      <c r="J6" s="101">
        <v>1</v>
      </c>
      <c r="K6" s="101">
        <v>1</v>
      </c>
      <c r="L6" s="101">
        <v>1</v>
      </c>
    </row>
    <row r="7" spans="1:22">
      <c r="A7" s="98" t="s">
        <v>25</v>
      </c>
      <c r="B7" s="99" t="s">
        <v>801</v>
      </c>
      <c r="C7" s="101">
        <v>1</v>
      </c>
      <c r="D7" s="101">
        <v>0</v>
      </c>
      <c r="E7" s="101">
        <v>1</v>
      </c>
      <c r="F7" s="101">
        <v>0</v>
      </c>
      <c r="G7" s="101">
        <v>0</v>
      </c>
      <c r="H7" s="101">
        <v>0</v>
      </c>
      <c r="I7" s="101">
        <v>0</v>
      </c>
      <c r="J7" s="101">
        <v>1</v>
      </c>
      <c r="K7" s="101">
        <v>1</v>
      </c>
      <c r="L7" s="101">
        <v>0</v>
      </c>
    </row>
    <row r="8" spans="1:22">
      <c r="A8" s="98" t="s">
        <v>75</v>
      </c>
      <c r="B8" s="99" t="s">
        <v>801</v>
      </c>
      <c r="C8" s="101">
        <v>1</v>
      </c>
      <c r="D8" s="101">
        <v>0</v>
      </c>
      <c r="E8" s="101">
        <v>1</v>
      </c>
      <c r="F8" s="101">
        <v>0</v>
      </c>
      <c r="G8" s="101">
        <v>0</v>
      </c>
      <c r="H8" s="101">
        <v>0</v>
      </c>
      <c r="I8" s="101">
        <v>0</v>
      </c>
      <c r="J8" s="101">
        <v>1</v>
      </c>
      <c r="K8" s="101">
        <v>1</v>
      </c>
      <c r="L8" s="101">
        <v>1</v>
      </c>
      <c r="N8" s="76" t="s">
        <v>1541</v>
      </c>
    </row>
    <row r="9" spans="1:22">
      <c r="A9" s="98" t="s">
        <v>69</v>
      </c>
      <c r="B9" s="99" t="s">
        <v>801</v>
      </c>
      <c r="C9" s="101">
        <v>1</v>
      </c>
      <c r="D9" s="101">
        <v>0</v>
      </c>
      <c r="E9" s="101">
        <v>1</v>
      </c>
      <c r="F9" s="101">
        <v>0</v>
      </c>
      <c r="G9" s="101">
        <v>0</v>
      </c>
      <c r="H9" s="101">
        <v>0</v>
      </c>
      <c r="I9" s="101">
        <v>0</v>
      </c>
      <c r="J9" s="101">
        <v>0</v>
      </c>
      <c r="K9" s="101">
        <v>1</v>
      </c>
      <c r="L9" s="101">
        <v>0</v>
      </c>
    </row>
    <row r="10" spans="1:22">
      <c r="A10" s="98" t="s">
        <v>31</v>
      </c>
      <c r="B10" s="99" t="s">
        <v>801</v>
      </c>
      <c r="C10" s="101">
        <v>1</v>
      </c>
      <c r="D10" s="101">
        <v>0</v>
      </c>
      <c r="E10" s="101">
        <v>1</v>
      </c>
      <c r="F10" s="101">
        <v>1</v>
      </c>
      <c r="G10" s="101">
        <v>0</v>
      </c>
      <c r="H10" s="101">
        <v>0</v>
      </c>
      <c r="I10" s="101">
        <v>0</v>
      </c>
      <c r="J10" s="101">
        <v>0</v>
      </c>
      <c r="K10" s="101">
        <v>0</v>
      </c>
      <c r="L10" s="101">
        <v>1</v>
      </c>
    </row>
    <row r="11" spans="1:22">
      <c r="A11" s="98" t="s">
        <v>19</v>
      </c>
      <c r="B11" s="99" t="s">
        <v>801</v>
      </c>
      <c r="C11" s="101">
        <v>1</v>
      </c>
      <c r="D11" s="101">
        <v>0</v>
      </c>
      <c r="E11" s="101">
        <v>1</v>
      </c>
      <c r="F11" s="101">
        <v>1</v>
      </c>
      <c r="G11" s="101">
        <v>0</v>
      </c>
      <c r="H11" s="101">
        <v>0</v>
      </c>
      <c r="I11" s="101">
        <v>1</v>
      </c>
      <c r="J11" s="101">
        <v>1</v>
      </c>
      <c r="K11" s="101">
        <v>0</v>
      </c>
      <c r="L11" s="101">
        <v>1</v>
      </c>
    </row>
    <row r="12" spans="1:22">
      <c r="A12" s="98" t="s">
        <v>35</v>
      </c>
      <c r="B12" s="99" t="s">
        <v>801</v>
      </c>
      <c r="C12" s="101">
        <v>1</v>
      </c>
      <c r="D12" s="101">
        <v>0</v>
      </c>
      <c r="E12" s="101">
        <v>1</v>
      </c>
      <c r="F12" s="101">
        <v>0</v>
      </c>
      <c r="G12" s="101">
        <v>0</v>
      </c>
      <c r="H12" s="101">
        <v>0</v>
      </c>
      <c r="I12" s="101">
        <v>0</v>
      </c>
      <c r="J12" s="101">
        <v>1</v>
      </c>
      <c r="K12" s="101">
        <v>0</v>
      </c>
      <c r="L12" s="101">
        <v>0</v>
      </c>
    </row>
    <row r="13" spans="1:22">
      <c r="A13" s="98" t="s">
        <v>34</v>
      </c>
      <c r="B13" s="99" t="s">
        <v>801</v>
      </c>
      <c r="C13" s="101">
        <v>1</v>
      </c>
      <c r="D13" s="101">
        <v>0</v>
      </c>
      <c r="E13" s="101">
        <v>1</v>
      </c>
      <c r="F13" s="101">
        <v>1</v>
      </c>
      <c r="G13" s="101">
        <v>1</v>
      </c>
      <c r="H13" s="101">
        <v>0</v>
      </c>
      <c r="I13" s="101">
        <v>1</v>
      </c>
      <c r="J13" s="101">
        <v>1</v>
      </c>
      <c r="K13" s="101">
        <v>1</v>
      </c>
      <c r="L13" s="101">
        <v>1</v>
      </c>
    </row>
    <row r="14" spans="1:22">
      <c r="A14" s="98" t="s">
        <v>45</v>
      </c>
      <c r="B14" s="99" t="s">
        <v>801</v>
      </c>
      <c r="C14" s="101">
        <v>1</v>
      </c>
      <c r="D14" s="101">
        <v>0</v>
      </c>
      <c r="E14" s="101">
        <v>1</v>
      </c>
      <c r="F14" s="101">
        <v>0</v>
      </c>
      <c r="G14" s="101">
        <v>1</v>
      </c>
      <c r="H14" s="101">
        <v>0</v>
      </c>
      <c r="I14" s="101">
        <v>0</v>
      </c>
      <c r="J14" s="101">
        <v>1</v>
      </c>
      <c r="K14" s="101">
        <v>0</v>
      </c>
      <c r="L14" s="101">
        <v>1</v>
      </c>
    </row>
    <row r="15" spans="1:22">
      <c r="A15" s="98" t="s">
        <v>60</v>
      </c>
      <c r="B15" s="99" t="s">
        <v>801</v>
      </c>
      <c r="C15" s="101">
        <v>1</v>
      </c>
      <c r="D15" s="101">
        <v>0</v>
      </c>
      <c r="E15" s="101">
        <v>1</v>
      </c>
      <c r="F15" s="101">
        <v>0</v>
      </c>
      <c r="G15" s="101">
        <v>0</v>
      </c>
      <c r="H15" s="101">
        <v>0</v>
      </c>
      <c r="I15" s="101">
        <v>0</v>
      </c>
      <c r="J15" s="101">
        <v>1</v>
      </c>
      <c r="K15" s="101">
        <v>0</v>
      </c>
      <c r="L15" s="101">
        <v>0</v>
      </c>
    </row>
    <row r="16" spans="1:22">
      <c r="A16" s="98" t="s">
        <v>30</v>
      </c>
      <c r="B16" s="99" t="s">
        <v>801</v>
      </c>
      <c r="C16" s="101">
        <v>1</v>
      </c>
      <c r="D16" s="101">
        <v>0</v>
      </c>
      <c r="E16" s="101">
        <v>1</v>
      </c>
      <c r="F16" s="101">
        <v>1</v>
      </c>
      <c r="G16" s="101">
        <v>1</v>
      </c>
      <c r="H16" s="101">
        <v>0</v>
      </c>
      <c r="I16" s="101">
        <v>0</v>
      </c>
      <c r="J16" s="101">
        <v>1</v>
      </c>
      <c r="K16" s="101">
        <v>0</v>
      </c>
      <c r="L16" s="101">
        <v>0</v>
      </c>
    </row>
    <row r="17" spans="1:12">
      <c r="A17" s="98" t="s">
        <v>27</v>
      </c>
      <c r="B17" s="99" t="s">
        <v>801</v>
      </c>
      <c r="C17" s="101">
        <v>1</v>
      </c>
      <c r="D17" s="101">
        <v>0</v>
      </c>
      <c r="E17" s="101">
        <v>1</v>
      </c>
      <c r="F17" s="101">
        <v>0</v>
      </c>
      <c r="G17" s="101">
        <v>0</v>
      </c>
      <c r="H17" s="101">
        <v>0</v>
      </c>
      <c r="I17" s="101">
        <v>0</v>
      </c>
      <c r="J17" s="101">
        <v>1</v>
      </c>
      <c r="K17" s="101">
        <v>0</v>
      </c>
      <c r="L17" s="101">
        <v>1</v>
      </c>
    </row>
    <row r="18" spans="1:12">
      <c r="A18" s="98" t="s">
        <v>68</v>
      </c>
      <c r="B18" s="99" t="s">
        <v>801</v>
      </c>
      <c r="C18" s="101">
        <v>1</v>
      </c>
      <c r="D18" s="101">
        <v>0</v>
      </c>
      <c r="E18" s="101">
        <v>1</v>
      </c>
      <c r="F18" s="101">
        <v>0</v>
      </c>
      <c r="G18" s="101">
        <v>0</v>
      </c>
      <c r="H18" s="101">
        <v>0</v>
      </c>
      <c r="I18" s="101">
        <v>0</v>
      </c>
      <c r="J18" s="101">
        <v>1</v>
      </c>
      <c r="K18" s="101">
        <v>0</v>
      </c>
      <c r="L18" s="101">
        <v>0</v>
      </c>
    </row>
    <row r="19" spans="1:12">
      <c r="A19" s="98" t="s">
        <v>26</v>
      </c>
      <c r="B19" s="99" t="s">
        <v>801</v>
      </c>
      <c r="C19" s="101">
        <v>1</v>
      </c>
      <c r="D19" s="101">
        <v>0</v>
      </c>
      <c r="E19" s="101">
        <v>1</v>
      </c>
      <c r="F19" s="101">
        <v>1</v>
      </c>
      <c r="G19" s="101">
        <v>1</v>
      </c>
      <c r="H19" s="101">
        <v>1</v>
      </c>
      <c r="I19" s="101">
        <v>0</v>
      </c>
      <c r="J19" s="101">
        <v>1</v>
      </c>
      <c r="K19" s="101">
        <v>1</v>
      </c>
      <c r="L19" s="101">
        <v>1</v>
      </c>
    </row>
    <row r="20" spans="1:12">
      <c r="A20" s="98" t="s">
        <v>17</v>
      </c>
      <c r="B20" s="99" t="s">
        <v>801</v>
      </c>
      <c r="C20" s="101">
        <v>1</v>
      </c>
      <c r="D20" s="101">
        <v>0</v>
      </c>
      <c r="E20" s="101">
        <v>1</v>
      </c>
      <c r="F20" s="101">
        <v>0</v>
      </c>
      <c r="G20" s="101">
        <v>1</v>
      </c>
      <c r="H20" s="101">
        <v>0</v>
      </c>
      <c r="I20" s="101">
        <v>0</v>
      </c>
      <c r="J20" s="101">
        <v>0</v>
      </c>
      <c r="K20" s="101">
        <v>0</v>
      </c>
      <c r="L20" s="101">
        <v>0</v>
      </c>
    </row>
    <row r="21" spans="1:12">
      <c r="A21" s="98" t="s">
        <v>65</v>
      </c>
      <c r="B21" s="99" t="s">
        <v>801</v>
      </c>
      <c r="C21" s="101">
        <v>1</v>
      </c>
      <c r="D21" s="101">
        <v>0</v>
      </c>
      <c r="E21" s="101">
        <v>1</v>
      </c>
      <c r="F21" s="101">
        <v>1</v>
      </c>
      <c r="G21" s="101">
        <v>0</v>
      </c>
      <c r="H21" s="101">
        <v>0</v>
      </c>
      <c r="I21" s="101">
        <v>0</v>
      </c>
      <c r="J21" s="101">
        <v>1</v>
      </c>
      <c r="K21" s="101">
        <v>0</v>
      </c>
      <c r="L21" s="101">
        <v>0</v>
      </c>
    </row>
    <row r="22" spans="1:12">
      <c r="A22" s="98" t="s">
        <v>53</v>
      </c>
      <c r="B22" s="99" t="s">
        <v>795</v>
      </c>
      <c r="C22" s="101">
        <v>1</v>
      </c>
      <c r="D22" s="101">
        <v>0</v>
      </c>
      <c r="E22" s="101">
        <v>1</v>
      </c>
      <c r="F22" s="101">
        <v>0</v>
      </c>
      <c r="G22" s="101">
        <v>0</v>
      </c>
      <c r="H22" s="101">
        <v>0</v>
      </c>
      <c r="I22" s="101">
        <v>0</v>
      </c>
      <c r="J22" s="101">
        <v>0</v>
      </c>
      <c r="K22" s="101">
        <v>0</v>
      </c>
      <c r="L22" s="101">
        <v>1</v>
      </c>
    </row>
    <row r="23" spans="1:12">
      <c r="A23" s="98" t="s">
        <v>74</v>
      </c>
      <c r="B23" s="99" t="s">
        <v>795</v>
      </c>
      <c r="C23" s="101">
        <v>1</v>
      </c>
      <c r="D23" s="101">
        <v>0</v>
      </c>
      <c r="E23" s="101">
        <v>1</v>
      </c>
      <c r="F23" s="101">
        <v>0</v>
      </c>
      <c r="G23" s="101">
        <v>0</v>
      </c>
      <c r="H23" s="101">
        <v>0</v>
      </c>
      <c r="I23" s="101">
        <v>0</v>
      </c>
      <c r="J23" s="101">
        <v>0</v>
      </c>
      <c r="K23" s="101">
        <v>0</v>
      </c>
      <c r="L23" s="101">
        <v>1</v>
      </c>
    </row>
    <row r="24" spans="1:12">
      <c r="A24" s="98" t="s">
        <v>42</v>
      </c>
      <c r="B24" s="99" t="s">
        <v>790</v>
      </c>
      <c r="C24" s="101">
        <v>1</v>
      </c>
      <c r="D24" s="101">
        <v>0</v>
      </c>
      <c r="E24" s="101">
        <v>1</v>
      </c>
      <c r="F24" s="101">
        <v>0</v>
      </c>
      <c r="G24" s="101">
        <v>0</v>
      </c>
      <c r="H24" s="101">
        <v>0</v>
      </c>
      <c r="I24" s="101">
        <v>0</v>
      </c>
      <c r="J24" s="101">
        <v>1</v>
      </c>
      <c r="K24" s="101">
        <v>0</v>
      </c>
      <c r="L24" s="101">
        <v>1</v>
      </c>
    </row>
    <row r="25" spans="1:12">
      <c r="A25" s="98" t="s">
        <v>39</v>
      </c>
      <c r="B25" s="99" t="s">
        <v>790</v>
      </c>
      <c r="C25" s="101">
        <v>1</v>
      </c>
      <c r="D25" s="101">
        <v>0</v>
      </c>
      <c r="E25" s="101">
        <v>0</v>
      </c>
      <c r="F25" s="101">
        <v>0</v>
      </c>
      <c r="G25" s="101">
        <v>0</v>
      </c>
      <c r="H25" s="101">
        <v>0</v>
      </c>
      <c r="I25" s="101">
        <v>0</v>
      </c>
      <c r="J25" s="101">
        <v>0</v>
      </c>
      <c r="K25" s="101">
        <v>0</v>
      </c>
      <c r="L25" s="101">
        <v>1</v>
      </c>
    </row>
    <row r="26" spans="1:12">
      <c r="A26" s="98" t="s">
        <v>426</v>
      </c>
      <c r="B26" s="99" t="s">
        <v>790</v>
      </c>
      <c r="C26" s="101">
        <v>1</v>
      </c>
      <c r="D26" s="101">
        <v>0</v>
      </c>
      <c r="E26" s="101">
        <v>1</v>
      </c>
      <c r="F26" s="101">
        <v>0</v>
      </c>
      <c r="G26" s="101">
        <v>0</v>
      </c>
      <c r="H26" s="101">
        <v>0</v>
      </c>
      <c r="I26" s="101">
        <v>0</v>
      </c>
      <c r="J26" s="101">
        <v>0</v>
      </c>
      <c r="K26" s="101">
        <v>0</v>
      </c>
      <c r="L26" s="101">
        <v>0</v>
      </c>
    </row>
    <row r="27" spans="1:12">
      <c r="A27" s="98" t="s">
        <v>54</v>
      </c>
      <c r="B27" s="99" t="s">
        <v>801</v>
      </c>
      <c r="C27" s="101">
        <v>0</v>
      </c>
      <c r="D27" s="101">
        <v>0</v>
      </c>
      <c r="E27" s="101">
        <v>0</v>
      </c>
      <c r="F27" s="101">
        <v>0</v>
      </c>
      <c r="G27" s="101">
        <v>0</v>
      </c>
      <c r="H27" s="101">
        <v>0</v>
      </c>
      <c r="I27" s="101">
        <v>0</v>
      </c>
      <c r="J27" s="101">
        <v>0</v>
      </c>
      <c r="K27" s="101">
        <v>0</v>
      </c>
      <c r="L27" s="101">
        <v>0</v>
      </c>
    </row>
    <row r="28" spans="1:12">
      <c r="A28" s="98" t="s">
        <v>13</v>
      </c>
      <c r="B28" s="99" t="s">
        <v>801</v>
      </c>
      <c r="C28" s="101">
        <v>0</v>
      </c>
      <c r="D28" s="101">
        <v>0</v>
      </c>
      <c r="E28" s="101">
        <v>0</v>
      </c>
      <c r="F28" s="101">
        <v>0</v>
      </c>
      <c r="G28" s="101">
        <v>0</v>
      </c>
      <c r="H28" s="101">
        <v>0</v>
      </c>
      <c r="I28" s="101">
        <v>0</v>
      </c>
      <c r="J28" s="101">
        <v>0</v>
      </c>
      <c r="K28" s="101">
        <v>0</v>
      </c>
      <c r="L28" s="101">
        <v>0</v>
      </c>
    </row>
    <row r="29" spans="1:12">
      <c r="A29" s="98" t="s">
        <v>24</v>
      </c>
      <c r="B29" s="99" t="s">
        <v>801</v>
      </c>
      <c r="C29" s="101">
        <v>0</v>
      </c>
      <c r="D29" s="101">
        <v>0</v>
      </c>
      <c r="E29" s="101">
        <v>1</v>
      </c>
      <c r="F29" s="101">
        <v>0</v>
      </c>
      <c r="G29" s="101">
        <v>0</v>
      </c>
      <c r="H29" s="101">
        <v>0</v>
      </c>
      <c r="I29" s="101">
        <v>0</v>
      </c>
      <c r="J29" s="101">
        <v>1</v>
      </c>
      <c r="K29" s="101">
        <v>0</v>
      </c>
      <c r="L29" s="101">
        <v>0</v>
      </c>
    </row>
    <row r="30" spans="1:12">
      <c r="A30" s="98" t="s">
        <v>37</v>
      </c>
      <c r="B30" s="99" t="s">
        <v>801</v>
      </c>
      <c r="C30" s="101">
        <v>0</v>
      </c>
      <c r="D30" s="101">
        <v>0</v>
      </c>
      <c r="E30" s="101">
        <v>0</v>
      </c>
      <c r="F30" s="101">
        <v>0</v>
      </c>
      <c r="G30" s="101">
        <v>0</v>
      </c>
      <c r="H30" s="101">
        <v>0</v>
      </c>
      <c r="I30" s="101">
        <v>0</v>
      </c>
      <c r="J30" s="101">
        <v>0</v>
      </c>
      <c r="K30" s="101">
        <v>0</v>
      </c>
      <c r="L30" s="101">
        <v>0</v>
      </c>
    </row>
    <row r="31" spans="1:12">
      <c r="A31" s="98" t="s">
        <v>960</v>
      </c>
      <c r="B31" s="99" t="s">
        <v>801</v>
      </c>
      <c r="C31" s="101">
        <v>0</v>
      </c>
      <c r="D31" s="101">
        <v>0</v>
      </c>
      <c r="E31" s="101">
        <v>0</v>
      </c>
      <c r="F31" s="101">
        <v>0</v>
      </c>
      <c r="G31" s="101">
        <v>0</v>
      </c>
      <c r="H31" s="101">
        <v>0</v>
      </c>
      <c r="I31" s="101">
        <v>0</v>
      </c>
      <c r="J31" s="101">
        <v>0</v>
      </c>
      <c r="K31" s="101">
        <v>0</v>
      </c>
      <c r="L31" s="101">
        <v>0</v>
      </c>
    </row>
    <row r="32" spans="1:12">
      <c r="A32" s="98" t="s">
        <v>181</v>
      </c>
      <c r="B32" s="99" t="s">
        <v>801</v>
      </c>
      <c r="C32" s="101">
        <v>0</v>
      </c>
      <c r="D32" s="101">
        <v>0</v>
      </c>
      <c r="E32" s="101">
        <v>0</v>
      </c>
      <c r="F32" s="101">
        <v>0</v>
      </c>
      <c r="G32" s="101">
        <v>0</v>
      </c>
      <c r="H32" s="101">
        <v>0</v>
      </c>
      <c r="I32" s="101">
        <v>0</v>
      </c>
      <c r="J32" s="101">
        <v>0</v>
      </c>
      <c r="K32" s="101">
        <v>0</v>
      </c>
      <c r="L32" s="101">
        <v>0</v>
      </c>
    </row>
    <row r="33" spans="1:12">
      <c r="A33" s="98" t="s">
        <v>18</v>
      </c>
      <c r="B33" s="99" t="s">
        <v>801</v>
      </c>
      <c r="C33" s="101">
        <v>0</v>
      </c>
      <c r="D33" s="101">
        <v>0</v>
      </c>
      <c r="E33" s="101">
        <v>1</v>
      </c>
      <c r="F33" s="101">
        <v>0</v>
      </c>
      <c r="G33" s="101">
        <v>1</v>
      </c>
      <c r="H33" s="101">
        <v>0</v>
      </c>
      <c r="I33" s="101">
        <v>0</v>
      </c>
      <c r="J33" s="101">
        <v>0</v>
      </c>
      <c r="K33" s="101">
        <v>0</v>
      </c>
      <c r="L33" s="101">
        <v>0</v>
      </c>
    </row>
    <row r="34" spans="1:12">
      <c r="A34" s="98" t="s">
        <v>59</v>
      </c>
      <c r="B34" s="99" t="s">
        <v>801</v>
      </c>
      <c r="C34" s="101">
        <v>0</v>
      </c>
      <c r="D34" s="101">
        <v>0</v>
      </c>
      <c r="E34" s="101">
        <v>1</v>
      </c>
      <c r="F34" s="101">
        <v>0</v>
      </c>
      <c r="G34" s="101">
        <v>1</v>
      </c>
      <c r="H34" s="101">
        <v>0</v>
      </c>
      <c r="I34" s="101">
        <v>0</v>
      </c>
      <c r="J34" s="101">
        <v>1</v>
      </c>
      <c r="K34" s="101">
        <v>0</v>
      </c>
      <c r="L34" s="101">
        <v>0</v>
      </c>
    </row>
    <row r="35" spans="1:12">
      <c r="A35" s="98" t="s">
        <v>55</v>
      </c>
      <c r="B35" s="99" t="s">
        <v>801</v>
      </c>
      <c r="C35" s="101">
        <v>0</v>
      </c>
      <c r="D35" s="101">
        <v>0</v>
      </c>
      <c r="E35" s="101">
        <v>0</v>
      </c>
      <c r="F35" s="101">
        <v>0</v>
      </c>
      <c r="G35" s="101">
        <v>1</v>
      </c>
      <c r="H35" s="101">
        <v>0</v>
      </c>
      <c r="I35" s="101">
        <v>0</v>
      </c>
      <c r="J35" s="101">
        <v>0</v>
      </c>
      <c r="K35" s="101">
        <v>0</v>
      </c>
      <c r="L35" s="101">
        <v>0</v>
      </c>
    </row>
    <row r="36" spans="1:12">
      <c r="A36" s="98" t="s">
        <v>424</v>
      </c>
      <c r="B36" s="99" t="s">
        <v>801</v>
      </c>
      <c r="C36" s="101">
        <v>0</v>
      </c>
      <c r="D36" s="101">
        <v>0</v>
      </c>
      <c r="E36" s="101">
        <v>1</v>
      </c>
      <c r="F36" s="101">
        <v>0</v>
      </c>
      <c r="G36" s="101">
        <v>0</v>
      </c>
      <c r="H36" s="101">
        <v>0</v>
      </c>
      <c r="I36" s="101">
        <v>0</v>
      </c>
      <c r="J36" s="101">
        <v>1</v>
      </c>
      <c r="K36" s="101">
        <v>0</v>
      </c>
      <c r="L36" s="101">
        <v>0</v>
      </c>
    </row>
    <row r="37" spans="1:12">
      <c r="A37" s="98" t="s">
        <v>64</v>
      </c>
      <c r="B37" s="99" t="s">
        <v>801</v>
      </c>
      <c r="C37" s="101">
        <v>0</v>
      </c>
      <c r="D37" s="101">
        <v>0</v>
      </c>
      <c r="E37" s="101">
        <v>1</v>
      </c>
      <c r="F37" s="101">
        <v>1</v>
      </c>
      <c r="G37" s="101">
        <v>1</v>
      </c>
      <c r="H37" s="101">
        <v>0</v>
      </c>
      <c r="I37" s="101">
        <v>1</v>
      </c>
      <c r="J37" s="101">
        <v>0</v>
      </c>
      <c r="K37" s="101">
        <v>0</v>
      </c>
      <c r="L37" s="101">
        <v>0</v>
      </c>
    </row>
    <row r="38" spans="1:12">
      <c r="A38" s="98" t="s">
        <v>16</v>
      </c>
      <c r="B38" s="99" t="s">
        <v>801</v>
      </c>
      <c r="C38" s="101">
        <v>0</v>
      </c>
      <c r="D38" s="101">
        <v>0</v>
      </c>
      <c r="E38" s="101">
        <v>1</v>
      </c>
      <c r="F38" s="101">
        <v>0</v>
      </c>
      <c r="G38" s="101">
        <v>0</v>
      </c>
      <c r="H38" s="101">
        <v>0</v>
      </c>
      <c r="I38" s="101">
        <v>0</v>
      </c>
      <c r="J38" s="101">
        <v>0</v>
      </c>
      <c r="K38" s="101">
        <v>0</v>
      </c>
      <c r="L38" s="101">
        <v>0</v>
      </c>
    </row>
    <row r="39" spans="1:12">
      <c r="A39" s="98" t="s">
        <v>23</v>
      </c>
      <c r="B39" s="99" t="s">
        <v>801</v>
      </c>
      <c r="C39" s="101">
        <v>0</v>
      </c>
      <c r="D39" s="101">
        <v>0</v>
      </c>
      <c r="E39" s="101">
        <v>1</v>
      </c>
      <c r="F39" s="101">
        <v>0</v>
      </c>
      <c r="G39" s="101">
        <v>0</v>
      </c>
      <c r="H39" s="101">
        <v>0</v>
      </c>
      <c r="I39" s="101">
        <v>0</v>
      </c>
      <c r="J39" s="101">
        <v>0</v>
      </c>
      <c r="K39" s="101">
        <v>0</v>
      </c>
      <c r="L39" s="101">
        <v>0</v>
      </c>
    </row>
    <row r="40" spans="1:12">
      <c r="A40" s="98" t="s">
        <v>1079</v>
      </c>
      <c r="B40" s="100" t="s">
        <v>801</v>
      </c>
      <c r="C40" s="101">
        <v>0</v>
      </c>
      <c r="D40" s="101">
        <v>0</v>
      </c>
      <c r="E40" s="101">
        <v>1</v>
      </c>
      <c r="F40" s="101">
        <v>0</v>
      </c>
      <c r="G40" s="101">
        <v>0</v>
      </c>
      <c r="H40" s="101">
        <v>0</v>
      </c>
      <c r="I40" s="101">
        <v>0</v>
      </c>
      <c r="J40" s="101">
        <v>0</v>
      </c>
      <c r="K40" s="101">
        <v>0</v>
      </c>
      <c r="L40" s="101">
        <v>0</v>
      </c>
    </row>
    <row r="41" spans="1:12">
      <c r="A41" s="98" t="s">
        <v>5</v>
      </c>
      <c r="B41" s="99" t="s">
        <v>801</v>
      </c>
      <c r="C41" s="101">
        <v>0</v>
      </c>
      <c r="D41" s="101">
        <v>0</v>
      </c>
      <c r="E41" s="101">
        <v>0</v>
      </c>
      <c r="F41" s="101">
        <v>0</v>
      </c>
      <c r="G41" s="101">
        <v>0</v>
      </c>
      <c r="H41" s="101">
        <v>0</v>
      </c>
      <c r="I41" s="101">
        <v>0</v>
      </c>
      <c r="J41" s="101">
        <v>0</v>
      </c>
      <c r="K41" s="101">
        <v>0</v>
      </c>
      <c r="L41" s="101">
        <v>0</v>
      </c>
    </row>
    <row r="42" spans="1:12">
      <c r="A42" s="98" t="s">
        <v>892</v>
      </c>
      <c r="B42" s="100" t="s">
        <v>801</v>
      </c>
      <c r="C42" s="101">
        <v>0</v>
      </c>
      <c r="D42" s="101">
        <v>1</v>
      </c>
      <c r="E42" s="101">
        <v>0</v>
      </c>
      <c r="F42" s="101">
        <v>0</v>
      </c>
      <c r="G42" s="101">
        <v>0</v>
      </c>
      <c r="H42" s="101">
        <v>0</v>
      </c>
      <c r="I42" s="101">
        <v>0</v>
      </c>
      <c r="J42" s="101">
        <v>0</v>
      </c>
      <c r="K42" s="101">
        <v>0</v>
      </c>
      <c r="L42" s="101">
        <v>0</v>
      </c>
    </row>
    <row r="43" spans="1:12">
      <c r="A43" s="98" t="s">
        <v>48</v>
      </c>
      <c r="B43" s="99" t="s">
        <v>801</v>
      </c>
      <c r="C43" s="101">
        <v>0</v>
      </c>
      <c r="D43" s="101">
        <v>0</v>
      </c>
      <c r="E43" s="101">
        <v>1</v>
      </c>
      <c r="F43" s="101">
        <v>0</v>
      </c>
      <c r="G43" s="101">
        <v>0</v>
      </c>
      <c r="H43" s="101">
        <v>0</v>
      </c>
      <c r="I43" s="101">
        <v>0</v>
      </c>
      <c r="J43" s="101">
        <v>0</v>
      </c>
      <c r="K43" s="101">
        <v>0</v>
      </c>
      <c r="L43" s="101">
        <v>0</v>
      </c>
    </row>
    <row r="44" spans="1:12">
      <c r="A44" s="98" t="s">
        <v>763</v>
      </c>
      <c r="B44" s="99" t="s">
        <v>801</v>
      </c>
      <c r="C44" s="101">
        <v>0</v>
      </c>
      <c r="D44" s="101">
        <v>0</v>
      </c>
      <c r="E44" s="101">
        <v>1</v>
      </c>
      <c r="F44" s="101">
        <v>1</v>
      </c>
      <c r="G44" s="101">
        <v>0</v>
      </c>
      <c r="H44" s="101">
        <v>0</v>
      </c>
      <c r="I44" s="101">
        <v>1</v>
      </c>
      <c r="J44" s="101">
        <v>0</v>
      </c>
      <c r="K44" s="101">
        <v>0</v>
      </c>
      <c r="L44" s="101">
        <v>0</v>
      </c>
    </row>
    <row r="45" spans="1:12">
      <c r="A45" s="98" t="s">
        <v>91</v>
      </c>
      <c r="B45" s="99" t="s">
        <v>801</v>
      </c>
      <c r="C45" s="101">
        <v>0</v>
      </c>
      <c r="D45" s="101">
        <v>0</v>
      </c>
      <c r="E45" s="101">
        <v>0</v>
      </c>
      <c r="F45" s="101">
        <v>1</v>
      </c>
      <c r="G45" s="101">
        <v>0</v>
      </c>
      <c r="H45" s="101">
        <v>0</v>
      </c>
      <c r="I45" s="101">
        <v>1</v>
      </c>
      <c r="J45" s="101">
        <v>0</v>
      </c>
      <c r="K45" s="101">
        <v>0</v>
      </c>
      <c r="L45" s="101">
        <v>0</v>
      </c>
    </row>
    <row r="46" spans="1:12">
      <c r="A46" s="98" t="s">
        <v>84</v>
      </c>
      <c r="B46" s="99" t="s">
        <v>801</v>
      </c>
      <c r="C46" s="101">
        <v>0</v>
      </c>
      <c r="D46" s="101">
        <v>1</v>
      </c>
      <c r="E46" s="101">
        <v>0</v>
      </c>
      <c r="F46" s="101">
        <v>0</v>
      </c>
      <c r="G46" s="101">
        <v>0</v>
      </c>
      <c r="H46" s="101">
        <v>0</v>
      </c>
      <c r="I46" s="101">
        <v>0</v>
      </c>
      <c r="J46" s="101">
        <v>0</v>
      </c>
      <c r="K46" s="101">
        <v>0</v>
      </c>
      <c r="L46" s="101">
        <v>0</v>
      </c>
    </row>
    <row r="47" spans="1:12">
      <c r="A47" s="98" t="s">
        <v>82</v>
      </c>
      <c r="B47" s="99" t="s">
        <v>801</v>
      </c>
      <c r="C47" s="101">
        <v>0</v>
      </c>
      <c r="D47" s="101">
        <v>1</v>
      </c>
      <c r="E47" s="101">
        <v>0</v>
      </c>
      <c r="F47" s="101">
        <v>1</v>
      </c>
      <c r="G47" s="101">
        <v>0</v>
      </c>
      <c r="H47" s="101">
        <v>0</v>
      </c>
      <c r="I47" s="101">
        <v>1</v>
      </c>
      <c r="J47" s="101">
        <v>1</v>
      </c>
      <c r="K47" s="101">
        <v>0</v>
      </c>
      <c r="L47" s="101">
        <v>0</v>
      </c>
    </row>
    <row r="48" spans="1:12">
      <c r="A48" s="98" t="s">
        <v>105</v>
      </c>
      <c r="B48" s="99" t="s">
        <v>801</v>
      </c>
      <c r="C48" s="101">
        <v>0</v>
      </c>
      <c r="D48" s="101">
        <v>0</v>
      </c>
      <c r="E48" s="101">
        <v>0</v>
      </c>
      <c r="F48" s="101">
        <v>0</v>
      </c>
      <c r="G48" s="101">
        <v>0</v>
      </c>
      <c r="H48" s="101">
        <v>0</v>
      </c>
      <c r="I48" s="101">
        <v>0</v>
      </c>
      <c r="J48" s="101">
        <v>0</v>
      </c>
      <c r="K48" s="101">
        <v>0</v>
      </c>
      <c r="L48" s="101">
        <v>0</v>
      </c>
    </row>
    <row r="49" spans="1:12">
      <c r="A49" s="98" t="s">
        <v>423</v>
      </c>
      <c r="B49" s="99" t="s">
        <v>801</v>
      </c>
      <c r="C49" s="101">
        <v>0</v>
      </c>
      <c r="D49" s="101">
        <v>1</v>
      </c>
      <c r="E49" s="101">
        <v>0</v>
      </c>
      <c r="F49" s="101">
        <v>0</v>
      </c>
      <c r="G49" s="101">
        <v>0</v>
      </c>
      <c r="H49" s="101">
        <v>0</v>
      </c>
      <c r="I49" s="101">
        <v>0</v>
      </c>
      <c r="J49" s="101">
        <v>0</v>
      </c>
      <c r="K49" s="101">
        <v>0</v>
      </c>
      <c r="L49" s="101">
        <v>0</v>
      </c>
    </row>
    <row r="50" spans="1:12">
      <c r="A50" s="98" t="s">
        <v>349</v>
      </c>
      <c r="B50" s="201" t="s">
        <v>787</v>
      </c>
      <c r="C50" s="114">
        <v>0</v>
      </c>
      <c r="D50" s="114">
        <v>1</v>
      </c>
      <c r="E50" s="114">
        <v>0</v>
      </c>
      <c r="F50" s="114">
        <v>0</v>
      </c>
      <c r="G50" s="114">
        <v>0</v>
      </c>
      <c r="H50" s="114">
        <v>0</v>
      </c>
      <c r="I50" s="114">
        <v>0</v>
      </c>
      <c r="J50" s="114">
        <v>0</v>
      </c>
      <c r="K50" s="114">
        <v>0</v>
      </c>
      <c r="L50" s="114">
        <v>0</v>
      </c>
    </row>
    <row r="51" spans="1:12">
      <c r="A51" s="98" t="s">
        <v>7</v>
      </c>
      <c r="B51" s="99" t="s">
        <v>787</v>
      </c>
      <c r="C51" s="101">
        <v>0</v>
      </c>
      <c r="D51" s="101">
        <v>0</v>
      </c>
      <c r="E51" s="101">
        <v>0</v>
      </c>
      <c r="F51" s="101">
        <v>0</v>
      </c>
      <c r="G51" s="101">
        <v>0</v>
      </c>
      <c r="H51" s="101">
        <v>0</v>
      </c>
      <c r="I51" s="101">
        <v>0</v>
      </c>
      <c r="J51" s="101">
        <v>0</v>
      </c>
      <c r="K51" s="101">
        <v>0</v>
      </c>
      <c r="L51" s="101">
        <v>0</v>
      </c>
    </row>
    <row r="52" spans="1:12">
      <c r="A52" s="98" t="s">
        <v>40</v>
      </c>
      <c r="B52" s="99" t="s">
        <v>787</v>
      </c>
      <c r="C52" s="101">
        <v>0</v>
      </c>
      <c r="D52" s="101">
        <v>0</v>
      </c>
      <c r="E52" s="101">
        <v>0</v>
      </c>
      <c r="F52" s="101">
        <v>0</v>
      </c>
      <c r="G52" s="101">
        <v>0</v>
      </c>
      <c r="H52" s="101">
        <v>0</v>
      </c>
      <c r="I52" s="101">
        <v>0</v>
      </c>
      <c r="J52" s="101">
        <v>0</v>
      </c>
      <c r="K52" s="101">
        <v>0</v>
      </c>
      <c r="L52" s="101">
        <v>0</v>
      </c>
    </row>
    <row r="53" spans="1:12">
      <c r="A53" s="98" t="s">
        <v>70</v>
      </c>
      <c r="B53" s="99" t="s">
        <v>787</v>
      </c>
      <c r="C53" s="101">
        <v>0</v>
      </c>
      <c r="D53" s="101">
        <v>0</v>
      </c>
      <c r="E53" s="101">
        <v>0</v>
      </c>
      <c r="F53" s="101">
        <v>0</v>
      </c>
      <c r="G53" s="101">
        <v>0</v>
      </c>
      <c r="H53" s="101">
        <v>0</v>
      </c>
      <c r="I53" s="101">
        <v>0</v>
      </c>
      <c r="J53" s="101">
        <v>0</v>
      </c>
      <c r="K53" s="101">
        <v>0</v>
      </c>
      <c r="L53" s="101">
        <v>0</v>
      </c>
    </row>
    <row r="54" spans="1:12">
      <c r="A54" s="98" t="s">
        <v>73</v>
      </c>
      <c r="B54" s="99" t="s">
        <v>787</v>
      </c>
      <c r="C54" s="101">
        <v>0</v>
      </c>
      <c r="D54" s="101">
        <v>0</v>
      </c>
      <c r="E54" s="101">
        <v>0</v>
      </c>
      <c r="F54" s="101">
        <v>0</v>
      </c>
      <c r="G54" s="101">
        <v>0</v>
      </c>
      <c r="H54" s="101">
        <v>0</v>
      </c>
      <c r="I54" s="101">
        <v>0</v>
      </c>
      <c r="J54" s="101">
        <v>0</v>
      </c>
      <c r="K54" s="101">
        <v>0</v>
      </c>
      <c r="L54" s="101">
        <v>0</v>
      </c>
    </row>
    <row r="55" spans="1:12">
      <c r="A55" s="98" t="s">
        <v>80</v>
      </c>
      <c r="B55" s="99" t="s">
        <v>787</v>
      </c>
      <c r="C55" s="101">
        <v>0</v>
      </c>
      <c r="D55" s="101">
        <v>0</v>
      </c>
      <c r="E55" s="101">
        <v>0</v>
      </c>
      <c r="F55" s="101">
        <v>0</v>
      </c>
      <c r="G55" s="101">
        <v>0</v>
      </c>
      <c r="H55" s="101">
        <v>0</v>
      </c>
      <c r="I55" s="101">
        <v>0</v>
      </c>
      <c r="J55" s="101">
        <v>0</v>
      </c>
      <c r="K55" s="101">
        <v>0</v>
      </c>
      <c r="L55" s="101">
        <v>0</v>
      </c>
    </row>
    <row r="56" spans="1:12">
      <c r="A56" s="98" t="s">
        <v>92</v>
      </c>
      <c r="B56" s="99" t="s">
        <v>787</v>
      </c>
      <c r="C56" s="101">
        <v>0</v>
      </c>
      <c r="D56" s="101">
        <v>0</v>
      </c>
      <c r="E56" s="101">
        <v>0</v>
      </c>
      <c r="F56" s="101">
        <v>0</v>
      </c>
      <c r="G56" s="101">
        <v>0</v>
      </c>
      <c r="H56" s="101">
        <v>0</v>
      </c>
      <c r="I56" s="101">
        <v>0</v>
      </c>
      <c r="J56" s="101">
        <v>0</v>
      </c>
      <c r="K56" s="101">
        <v>0</v>
      </c>
      <c r="L56" s="101">
        <v>0</v>
      </c>
    </row>
    <row r="57" spans="1:12">
      <c r="A57" s="98" t="s">
        <v>86</v>
      </c>
      <c r="B57" s="99" t="s">
        <v>787</v>
      </c>
      <c r="C57" s="101">
        <v>0</v>
      </c>
      <c r="D57" s="101">
        <v>1</v>
      </c>
      <c r="E57" s="101">
        <v>0</v>
      </c>
      <c r="F57" s="101">
        <v>0</v>
      </c>
      <c r="G57" s="101">
        <v>0</v>
      </c>
      <c r="H57" s="101">
        <v>0</v>
      </c>
      <c r="I57" s="101">
        <v>0</v>
      </c>
      <c r="J57" s="101">
        <v>0</v>
      </c>
      <c r="K57" s="101">
        <v>0</v>
      </c>
      <c r="L57" s="101">
        <v>0</v>
      </c>
    </row>
    <row r="58" spans="1:12">
      <c r="A58" s="98" t="s">
        <v>90</v>
      </c>
      <c r="B58" s="99" t="s">
        <v>787</v>
      </c>
      <c r="C58" s="101">
        <v>0</v>
      </c>
      <c r="D58" s="101">
        <v>1</v>
      </c>
      <c r="E58" s="101">
        <v>0</v>
      </c>
      <c r="F58" s="101">
        <v>0</v>
      </c>
      <c r="G58" s="101">
        <v>0</v>
      </c>
      <c r="H58" s="101">
        <v>0</v>
      </c>
      <c r="I58" s="101">
        <v>0</v>
      </c>
      <c r="J58" s="101">
        <v>0</v>
      </c>
      <c r="K58" s="101">
        <v>0</v>
      </c>
      <c r="L58" s="101">
        <v>0</v>
      </c>
    </row>
    <row r="59" spans="1:12">
      <c r="A59" s="98" t="s">
        <v>102</v>
      </c>
      <c r="B59" s="99" t="s">
        <v>787</v>
      </c>
      <c r="C59" s="101">
        <v>0</v>
      </c>
      <c r="D59" s="101">
        <v>0</v>
      </c>
      <c r="E59" s="101">
        <v>0</v>
      </c>
      <c r="F59" s="101">
        <v>0</v>
      </c>
      <c r="G59" s="101">
        <v>0</v>
      </c>
      <c r="H59" s="101">
        <v>0</v>
      </c>
      <c r="I59" s="101">
        <v>0</v>
      </c>
      <c r="J59" s="101">
        <v>0</v>
      </c>
      <c r="K59" s="101">
        <v>0</v>
      </c>
      <c r="L59" s="101">
        <v>0</v>
      </c>
    </row>
    <row r="60" spans="1:12">
      <c r="A60" s="98" t="s">
        <v>103</v>
      </c>
      <c r="B60" s="99" t="s">
        <v>787</v>
      </c>
      <c r="C60" s="101">
        <v>0</v>
      </c>
      <c r="D60" s="101">
        <v>0</v>
      </c>
      <c r="E60" s="101">
        <v>0</v>
      </c>
      <c r="F60" s="101">
        <v>0</v>
      </c>
      <c r="G60" s="101">
        <v>0</v>
      </c>
      <c r="H60" s="101">
        <v>0</v>
      </c>
      <c r="I60" s="101">
        <v>0</v>
      </c>
      <c r="J60" s="101">
        <v>0</v>
      </c>
      <c r="K60" s="101">
        <v>0</v>
      </c>
      <c r="L60" s="101">
        <v>0</v>
      </c>
    </row>
    <row r="61" spans="1:12">
      <c r="A61" s="98" t="s">
        <v>32</v>
      </c>
      <c r="B61" s="99" t="s">
        <v>795</v>
      </c>
      <c r="C61" s="101">
        <v>0</v>
      </c>
      <c r="D61" s="101">
        <v>0</v>
      </c>
      <c r="E61" s="101">
        <v>0</v>
      </c>
      <c r="F61" s="101">
        <v>0</v>
      </c>
      <c r="G61" s="101">
        <v>0</v>
      </c>
      <c r="H61" s="101">
        <v>0</v>
      </c>
      <c r="I61" s="101">
        <v>0</v>
      </c>
      <c r="J61" s="101">
        <v>0</v>
      </c>
      <c r="K61" s="101">
        <v>0</v>
      </c>
      <c r="L61" s="101">
        <v>0</v>
      </c>
    </row>
    <row r="62" spans="1:12">
      <c r="A62" s="98" t="s">
        <v>995</v>
      </c>
      <c r="B62" s="99" t="s">
        <v>795</v>
      </c>
      <c r="C62" s="101">
        <v>0</v>
      </c>
      <c r="D62" s="101">
        <v>0</v>
      </c>
      <c r="E62" s="101">
        <v>1</v>
      </c>
      <c r="F62" s="101">
        <v>1</v>
      </c>
      <c r="G62" s="101">
        <v>0</v>
      </c>
      <c r="H62" s="101">
        <v>0</v>
      </c>
      <c r="I62" s="101">
        <v>1</v>
      </c>
      <c r="J62" s="101">
        <v>0</v>
      </c>
      <c r="K62" s="101">
        <v>0</v>
      </c>
      <c r="L62" s="101">
        <v>0</v>
      </c>
    </row>
    <row r="63" spans="1:12">
      <c r="A63" s="98" t="s">
        <v>58</v>
      </c>
      <c r="B63" s="99" t="s">
        <v>795</v>
      </c>
      <c r="C63" s="101">
        <v>0</v>
      </c>
      <c r="D63" s="101">
        <v>0</v>
      </c>
      <c r="E63" s="101">
        <v>1</v>
      </c>
      <c r="F63" s="101">
        <v>0</v>
      </c>
      <c r="G63" s="101">
        <v>0</v>
      </c>
      <c r="H63" s="101">
        <v>0</v>
      </c>
      <c r="I63" s="101">
        <v>0</v>
      </c>
      <c r="J63" s="101">
        <v>0</v>
      </c>
      <c r="K63" s="101">
        <v>0</v>
      </c>
      <c r="L63" s="101">
        <v>0</v>
      </c>
    </row>
    <row r="64" spans="1:12">
      <c r="A64" s="101" t="s">
        <v>993</v>
      </c>
      <c r="B64" s="101" t="s">
        <v>795</v>
      </c>
      <c r="C64" s="101">
        <v>0</v>
      </c>
      <c r="D64" s="101">
        <v>0</v>
      </c>
      <c r="E64" s="101">
        <v>1</v>
      </c>
      <c r="F64" s="101">
        <v>1</v>
      </c>
      <c r="G64" s="101">
        <v>0</v>
      </c>
      <c r="H64" s="101">
        <v>0</v>
      </c>
      <c r="I64" s="101">
        <v>1</v>
      </c>
      <c r="J64" s="101">
        <v>0</v>
      </c>
      <c r="K64" s="101">
        <v>0</v>
      </c>
      <c r="L64" s="101">
        <v>0</v>
      </c>
    </row>
    <row r="65" spans="1:12">
      <c r="A65" s="98" t="s">
        <v>89</v>
      </c>
      <c r="B65" s="99" t="s">
        <v>795</v>
      </c>
      <c r="C65" s="101">
        <v>0</v>
      </c>
      <c r="D65" s="101">
        <v>0</v>
      </c>
      <c r="E65" s="101">
        <v>0</v>
      </c>
      <c r="F65" s="101">
        <v>0</v>
      </c>
      <c r="G65" s="101">
        <v>0</v>
      </c>
      <c r="H65" s="101">
        <v>0</v>
      </c>
      <c r="I65" s="101">
        <v>0</v>
      </c>
      <c r="J65" s="101">
        <v>0</v>
      </c>
      <c r="K65" s="101">
        <v>0</v>
      </c>
      <c r="L65" s="101">
        <v>0</v>
      </c>
    </row>
    <row r="66" spans="1:12">
      <c r="A66" s="98" t="s">
        <v>67</v>
      </c>
      <c r="B66" s="99" t="s">
        <v>795</v>
      </c>
      <c r="C66" s="101">
        <v>0</v>
      </c>
      <c r="D66" s="101">
        <v>0</v>
      </c>
      <c r="E66" s="101">
        <v>1</v>
      </c>
      <c r="F66" s="101">
        <v>0</v>
      </c>
      <c r="G66" s="101">
        <v>0</v>
      </c>
      <c r="H66" s="101">
        <v>0</v>
      </c>
      <c r="I66" s="101">
        <v>0</v>
      </c>
      <c r="J66" s="101">
        <v>0</v>
      </c>
      <c r="K66" s="101">
        <v>0</v>
      </c>
      <c r="L66" s="101">
        <v>0</v>
      </c>
    </row>
    <row r="67" spans="1:12">
      <c r="A67" s="98" t="s">
        <v>425</v>
      </c>
      <c r="B67" s="99" t="s">
        <v>795</v>
      </c>
      <c r="C67" s="101">
        <v>0</v>
      </c>
      <c r="D67" s="101">
        <v>0</v>
      </c>
      <c r="E67" s="101">
        <v>1</v>
      </c>
      <c r="F67" s="101">
        <v>0</v>
      </c>
      <c r="G67" s="101">
        <v>0</v>
      </c>
      <c r="H67" s="101">
        <v>0</v>
      </c>
      <c r="I67" s="101">
        <v>0</v>
      </c>
      <c r="J67" s="101">
        <v>0</v>
      </c>
      <c r="K67" s="101">
        <v>0</v>
      </c>
      <c r="L67" s="101">
        <v>0</v>
      </c>
    </row>
    <row r="68" spans="1:12">
      <c r="A68" s="98" t="s">
        <v>22</v>
      </c>
      <c r="B68" s="99" t="s">
        <v>795</v>
      </c>
      <c r="C68" s="101">
        <v>0</v>
      </c>
      <c r="D68" s="101">
        <v>0</v>
      </c>
      <c r="E68" s="101">
        <v>1</v>
      </c>
      <c r="F68" s="101">
        <v>0</v>
      </c>
      <c r="G68" s="101">
        <v>0</v>
      </c>
      <c r="H68" s="101">
        <v>0</v>
      </c>
      <c r="I68" s="101">
        <v>0</v>
      </c>
      <c r="J68" s="101">
        <v>0</v>
      </c>
      <c r="K68" s="101">
        <v>0</v>
      </c>
      <c r="L68" s="101">
        <v>0</v>
      </c>
    </row>
    <row r="69" spans="1:12">
      <c r="A69" s="98" t="s">
        <v>28</v>
      </c>
      <c r="B69" s="99" t="s">
        <v>795</v>
      </c>
      <c r="C69" s="101">
        <v>0</v>
      </c>
      <c r="D69" s="101">
        <v>0</v>
      </c>
      <c r="E69" s="101">
        <v>0</v>
      </c>
      <c r="F69" s="101">
        <v>0</v>
      </c>
      <c r="G69" s="101">
        <v>0</v>
      </c>
      <c r="H69" s="101">
        <v>0</v>
      </c>
      <c r="I69" s="101">
        <v>0</v>
      </c>
      <c r="J69" s="101">
        <v>0</v>
      </c>
      <c r="K69" s="101">
        <v>0</v>
      </c>
      <c r="L69" s="101">
        <v>0</v>
      </c>
    </row>
    <row r="70" spans="1:12">
      <c r="A70" s="98" t="s">
        <v>29</v>
      </c>
      <c r="B70" s="99" t="s">
        <v>795</v>
      </c>
      <c r="C70" s="101">
        <v>0</v>
      </c>
      <c r="D70" s="101">
        <v>0</v>
      </c>
      <c r="E70" s="101">
        <v>0</v>
      </c>
      <c r="F70" s="101">
        <v>0</v>
      </c>
      <c r="G70" s="101">
        <v>0</v>
      </c>
      <c r="H70" s="101">
        <v>0</v>
      </c>
      <c r="I70" s="101">
        <v>0</v>
      </c>
      <c r="J70" s="101">
        <v>0</v>
      </c>
      <c r="K70" s="101">
        <v>0</v>
      </c>
      <c r="L70" s="101">
        <v>0</v>
      </c>
    </row>
    <row r="71" spans="1:12">
      <c r="A71" s="98" t="s">
        <v>79</v>
      </c>
      <c r="B71" s="99" t="s">
        <v>795</v>
      </c>
      <c r="C71" s="101">
        <v>0</v>
      </c>
      <c r="D71" s="101">
        <v>0</v>
      </c>
      <c r="E71" s="101">
        <v>0</v>
      </c>
      <c r="F71" s="101">
        <v>0</v>
      </c>
      <c r="G71" s="101">
        <v>0</v>
      </c>
      <c r="H71" s="101">
        <v>0</v>
      </c>
      <c r="I71" s="101">
        <v>0</v>
      </c>
      <c r="J71" s="101">
        <v>0</v>
      </c>
      <c r="K71" s="101">
        <v>0</v>
      </c>
      <c r="L71" s="101">
        <v>0</v>
      </c>
    </row>
    <row r="72" spans="1:12">
      <c r="A72" s="98" t="s">
        <v>132</v>
      </c>
      <c r="B72" s="99" t="s">
        <v>795</v>
      </c>
      <c r="C72" s="101">
        <v>0</v>
      </c>
      <c r="D72" s="101">
        <v>0</v>
      </c>
      <c r="E72" s="101">
        <v>0</v>
      </c>
      <c r="F72" s="101">
        <v>0</v>
      </c>
      <c r="G72" s="101">
        <v>0</v>
      </c>
      <c r="H72" s="101">
        <v>0</v>
      </c>
      <c r="I72" s="101">
        <v>0</v>
      </c>
      <c r="J72" s="101">
        <v>0</v>
      </c>
      <c r="K72" s="101">
        <v>0</v>
      </c>
      <c r="L72" s="101">
        <v>0</v>
      </c>
    </row>
    <row r="73" spans="1:12">
      <c r="A73" s="98" t="s">
        <v>52</v>
      </c>
      <c r="B73" s="99" t="s">
        <v>795</v>
      </c>
      <c r="C73" s="101">
        <v>0</v>
      </c>
      <c r="D73" s="101">
        <v>0</v>
      </c>
      <c r="E73" s="101">
        <v>0</v>
      </c>
      <c r="F73" s="101">
        <v>0</v>
      </c>
      <c r="G73" s="101">
        <v>0</v>
      </c>
      <c r="H73" s="101">
        <v>0</v>
      </c>
      <c r="I73" s="101">
        <v>0</v>
      </c>
      <c r="J73" s="101">
        <v>0</v>
      </c>
      <c r="K73" s="101">
        <v>0</v>
      </c>
      <c r="L73" s="101">
        <v>0</v>
      </c>
    </row>
    <row r="74" spans="1:12">
      <c r="A74" s="98" t="s">
        <v>94</v>
      </c>
      <c r="B74" s="99" t="s">
        <v>795</v>
      </c>
      <c r="C74" s="101">
        <v>0</v>
      </c>
      <c r="D74" s="101">
        <v>0</v>
      </c>
      <c r="E74" s="101">
        <v>0</v>
      </c>
      <c r="F74" s="101">
        <v>1</v>
      </c>
      <c r="G74" s="101">
        <v>0</v>
      </c>
      <c r="H74" s="101">
        <v>0</v>
      </c>
      <c r="I74" s="101">
        <v>1</v>
      </c>
      <c r="J74" s="101">
        <v>0</v>
      </c>
      <c r="K74" s="101">
        <v>0</v>
      </c>
      <c r="L74" s="101">
        <v>0</v>
      </c>
    </row>
    <row r="75" spans="1:12">
      <c r="A75" s="98" t="s">
        <v>56</v>
      </c>
      <c r="B75" s="99" t="s">
        <v>795</v>
      </c>
      <c r="C75" s="101">
        <v>0</v>
      </c>
      <c r="D75" s="101">
        <v>0</v>
      </c>
      <c r="E75" s="101">
        <v>1</v>
      </c>
      <c r="F75" s="101">
        <v>0</v>
      </c>
      <c r="G75" s="101">
        <v>0</v>
      </c>
      <c r="H75" s="101">
        <v>0</v>
      </c>
      <c r="I75" s="101">
        <v>0</v>
      </c>
      <c r="J75" s="101">
        <v>0</v>
      </c>
      <c r="K75" s="101">
        <v>0</v>
      </c>
      <c r="L75" s="101">
        <v>0</v>
      </c>
    </row>
    <row r="76" spans="1:12">
      <c r="A76" s="98" t="s">
        <v>33</v>
      </c>
      <c r="B76" s="99" t="s">
        <v>795</v>
      </c>
      <c r="C76" s="101">
        <v>0</v>
      </c>
      <c r="D76" s="101">
        <v>0</v>
      </c>
      <c r="E76" s="101">
        <v>1</v>
      </c>
      <c r="F76" s="101">
        <v>0</v>
      </c>
      <c r="G76" s="101">
        <v>0</v>
      </c>
      <c r="H76" s="101">
        <v>0</v>
      </c>
      <c r="I76" s="101">
        <v>0</v>
      </c>
      <c r="J76" s="101">
        <v>0</v>
      </c>
      <c r="K76" s="101">
        <v>0</v>
      </c>
      <c r="L76" s="101">
        <v>0</v>
      </c>
    </row>
    <row r="77" spans="1:12">
      <c r="A77" s="98" t="s">
        <v>88</v>
      </c>
      <c r="B77" s="99" t="s">
        <v>795</v>
      </c>
      <c r="C77" s="101">
        <v>0</v>
      </c>
      <c r="D77" s="101">
        <v>0</v>
      </c>
      <c r="E77" s="101">
        <v>0</v>
      </c>
      <c r="F77" s="101">
        <v>0</v>
      </c>
      <c r="G77" s="101">
        <v>0</v>
      </c>
      <c r="H77" s="101">
        <v>0</v>
      </c>
      <c r="I77" s="101">
        <v>0</v>
      </c>
      <c r="J77" s="101">
        <v>0</v>
      </c>
      <c r="K77" s="101">
        <v>0</v>
      </c>
      <c r="L77" s="101">
        <v>0</v>
      </c>
    </row>
    <row r="78" spans="1:12">
      <c r="A78" s="98" t="s">
        <v>81</v>
      </c>
      <c r="B78" s="99" t="s">
        <v>795</v>
      </c>
      <c r="C78" s="101">
        <v>0</v>
      </c>
      <c r="D78" s="101">
        <v>0</v>
      </c>
      <c r="E78" s="101">
        <v>0</v>
      </c>
      <c r="F78" s="101">
        <v>0</v>
      </c>
      <c r="G78" s="101">
        <v>0</v>
      </c>
      <c r="H78" s="101">
        <v>0</v>
      </c>
      <c r="I78" s="101">
        <v>0</v>
      </c>
      <c r="J78" s="101">
        <v>0</v>
      </c>
      <c r="K78" s="101">
        <v>0</v>
      </c>
      <c r="L78" s="101">
        <v>0</v>
      </c>
    </row>
    <row r="79" spans="1:12">
      <c r="A79" s="98" t="s">
        <v>428</v>
      </c>
      <c r="B79" s="99" t="s">
        <v>795</v>
      </c>
      <c r="C79" s="101">
        <v>0</v>
      </c>
      <c r="D79" s="101">
        <v>1</v>
      </c>
      <c r="E79" s="101">
        <v>0</v>
      </c>
      <c r="F79" s="101">
        <v>0</v>
      </c>
      <c r="G79" s="101">
        <v>0</v>
      </c>
      <c r="H79" s="101">
        <v>0</v>
      </c>
      <c r="I79" s="101">
        <v>0</v>
      </c>
      <c r="J79" s="101">
        <v>0</v>
      </c>
      <c r="K79" s="101">
        <v>0</v>
      </c>
      <c r="L79" s="101">
        <v>0</v>
      </c>
    </row>
    <row r="80" spans="1:12">
      <c r="A80" s="98" t="s">
        <v>153</v>
      </c>
      <c r="B80" s="99" t="s">
        <v>795</v>
      </c>
      <c r="C80" s="101">
        <v>0</v>
      </c>
      <c r="D80" s="101">
        <v>1</v>
      </c>
      <c r="E80" s="101">
        <v>0</v>
      </c>
      <c r="F80" s="101">
        <v>0</v>
      </c>
      <c r="G80" s="101">
        <v>0</v>
      </c>
      <c r="H80" s="101">
        <v>0</v>
      </c>
      <c r="I80" s="101">
        <v>0</v>
      </c>
      <c r="J80" s="101">
        <v>0</v>
      </c>
      <c r="K80" s="101">
        <v>0</v>
      </c>
      <c r="L80" s="101">
        <v>0</v>
      </c>
    </row>
    <row r="81" spans="1:12">
      <c r="A81" s="98" t="s">
        <v>131</v>
      </c>
      <c r="B81" s="99" t="s">
        <v>795</v>
      </c>
      <c r="C81" s="101">
        <v>0</v>
      </c>
      <c r="D81" s="101">
        <v>1</v>
      </c>
      <c r="E81" s="101">
        <v>0</v>
      </c>
      <c r="F81" s="101">
        <v>0</v>
      </c>
      <c r="G81" s="101">
        <v>0</v>
      </c>
      <c r="H81" s="101">
        <v>0</v>
      </c>
      <c r="I81" s="101">
        <v>0</v>
      </c>
      <c r="J81" s="101">
        <v>0</v>
      </c>
      <c r="K81" s="101">
        <v>0</v>
      </c>
      <c r="L81" s="101">
        <v>0</v>
      </c>
    </row>
    <row r="82" spans="1:12">
      <c r="A82" s="98" t="s">
        <v>101</v>
      </c>
      <c r="B82" s="99" t="s">
        <v>795</v>
      </c>
      <c r="C82" s="101">
        <v>0</v>
      </c>
      <c r="D82" s="101">
        <v>0</v>
      </c>
      <c r="E82" s="101">
        <v>0</v>
      </c>
      <c r="F82" s="101">
        <v>0</v>
      </c>
      <c r="G82" s="101">
        <v>0</v>
      </c>
      <c r="H82" s="101">
        <v>0</v>
      </c>
      <c r="I82" s="101">
        <v>0</v>
      </c>
      <c r="J82" s="101">
        <v>0</v>
      </c>
      <c r="K82" s="101">
        <v>0</v>
      </c>
      <c r="L82" s="101">
        <v>0</v>
      </c>
    </row>
    <row r="83" spans="1:12">
      <c r="A83" s="98" t="s">
        <v>180</v>
      </c>
      <c r="B83" s="99" t="s">
        <v>795</v>
      </c>
      <c r="C83" s="101">
        <v>0</v>
      </c>
      <c r="D83" s="101">
        <v>0</v>
      </c>
      <c r="E83" s="101">
        <v>0</v>
      </c>
      <c r="F83" s="101">
        <v>0</v>
      </c>
      <c r="G83" s="101">
        <v>0</v>
      </c>
      <c r="H83" s="101">
        <v>0</v>
      </c>
      <c r="I83" s="101">
        <v>0</v>
      </c>
      <c r="J83" s="101">
        <v>0</v>
      </c>
      <c r="K83" s="101">
        <v>0</v>
      </c>
      <c r="L83" s="101">
        <v>0</v>
      </c>
    </row>
    <row r="84" spans="1:12">
      <c r="A84" s="98" t="s">
        <v>125</v>
      </c>
      <c r="B84" s="99" t="s">
        <v>795</v>
      </c>
      <c r="C84" s="101">
        <v>0</v>
      </c>
      <c r="D84" s="101">
        <v>1</v>
      </c>
      <c r="E84" s="101">
        <v>0</v>
      </c>
      <c r="F84" s="101">
        <v>0</v>
      </c>
      <c r="G84" s="101">
        <v>0</v>
      </c>
      <c r="H84" s="101">
        <v>0</v>
      </c>
      <c r="I84" s="101">
        <v>0</v>
      </c>
      <c r="J84" s="101">
        <v>0</v>
      </c>
      <c r="K84" s="101">
        <v>0</v>
      </c>
      <c r="L84" s="101">
        <v>0</v>
      </c>
    </row>
    <row r="85" spans="1:12">
      <c r="A85" s="98" t="s">
        <v>421</v>
      </c>
      <c r="B85" s="99" t="s">
        <v>795</v>
      </c>
      <c r="C85" s="101">
        <v>0</v>
      </c>
      <c r="D85" s="101">
        <v>1</v>
      </c>
      <c r="E85" s="101">
        <v>0</v>
      </c>
      <c r="F85" s="101">
        <v>1</v>
      </c>
      <c r="G85" s="101">
        <v>0</v>
      </c>
      <c r="H85" s="101">
        <v>0</v>
      </c>
      <c r="I85" s="101">
        <v>1</v>
      </c>
      <c r="J85" s="101">
        <v>0</v>
      </c>
      <c r="K85" s="101">
        <v>0</v>
      </c>
      <c r="L85" s="101">
        <v>1</v>
      </c>
    </row>
    <row r="86" spans="1:12">
      <c r="A86" s="98" t="s">
        <v>43</v>
      </c>
      <c r="B86" s="99" t="s">
        <v>790</v>
      </c>
      <c r="C86" s="101">
        <v>0</v>
      </c>
      <c r="D86" s="101">
        <v>0</v>
      </c>
      <c r="E86" s="101">
        <v>0</v>
      </c>
      <c r="F86" s="101">
        <v>0</v>
      </c>
      <c r="G86" s="101">
        <v>0</v>
      </c>
      <c r="H86" s="101">
        <v>0</v>
      </c>
      <c r="I86" s="101">
        <v>0</v>
      </c>
      <c r="J86" s="101">
        <v>0</v>
      </c>
      <c r="K86" s="101">
        <v>0</v>
      </c>
      <c r="L86" s="101">
        <v>0</v>
      </c>
    </row>
    <row r="87" spans="1:12">
      <c r="A87" s="98" t="s">
        <v>72</v>
      </c>
      <c r="B87" s="99" t="s">
        <v>790</v>
      </c>
      <c r="C87" s="101">
        <v>0</v>
      </c>
      <c r="D87" s="101">
        <v>0</v>
      </c>
      <c r="E87" s="101">
        <v>0</v>
      </c>
      <c r="F87" s="101">
        <v>0</v>
      </c>
      <c r="G87" s="101">
        <v>0</v>
      </c>
      <c r="H87" s="101">
        <v>0</v>
      </c>
      <c r="I87" s="101">
        <v>0</v>
      </c>
      <c r="J87" s="101">
        <v>0</v>
      </c>
      <c r="K87" s="101">
        <v>0</v>
      </c>
      <c r="L87" s="101">
        <v>0</v>
      </c>
    </row>
    <row r="88" spans="1:12">
      <c r="A88" s="98" t="s">
        <v>15</v>
      </c>
      <c r="B88" s="99" t="s">
        <v>790</v>
      </c>
      <c r="C88" s="101">
        <v>0</v>
      </c>
      <c r="D88" s="101">
        <v>0</v>
      </c>
      <c r="E88" s="101">
        <v>1</v>
      </c>
      <c r="F88" s="101">
        <v>0</v>
      </c>
      <c r="G88" s="101">
        <v>1</v>
      </c>
      <c r="H88" s="101">
        <v>0</v>
      </c>
      <c r="I88" s="101">
        <v>0</v>
      </c>
      <c r="J88" s="101">
        <v>0</v>
      </c>
      <c r="K88" s="101">
        <v>0</v>
      </c>
      <c r="L88" s="101">
        <v>0</v>
      </c>
    </row>
    <row r="89" spans="1:12">
      <c r="A89" s="98" t="s">
        <v>427</v>
      </c>
      <c r="B89" s="99" t="s">
        <v>790</v>
      </c>
      <c r="C89" s="101">
        <v>0</v>
      </c>
      <c r="D89" s="101">
        <v>0</v>
      </c>
      <c r="E89" s="101">
        <v>1</v>
      </c>
      <c r="F89" s="101">
        <v>0</v>
      </c>
      <c r="G89" s="101">
        <v>0</v>
      </c>
      <c r="H89" s="101">
        <v>0</v>
      </c>
      <c r="I89" s="101">
        <v>0</v>
      </c>
      <c r="J89" s="101">
        <v>0</v>
      </c>
      <c r="K89" s="101">
        <v>0</v>
      </c>
      <c r="L89" s="101">
        <v>0</v>
      </c>
    </row>
    <row r="90" spans="1:12">
      <c r="A90" s="98" t="s">
        <v>14</v>
      </c>
      <c r="B90" s="99" t="s">
        <v>790</v>
      </c>
      <c r="C90" s="101">
        <v>0</v>
      </c>
      <c r="D90" s="101">
        <v>0</v>
      </c>
      <c r="E90" s="101">
        <v>1</v>
      </c>
      <c r="F90" s="101">
        <v>0</v>
      </c>
      <c r="G90" s="101">
        <v>0</v>
      </c>
      <c r="H90" s="101">
        <v>0</v>
      </c>
      <c r="I90" s="101">
        <v>0</v>
      </c>
      <c r="J90" s="101">
        <v>0</v>
      </c>
      <c r="K90" s="101">
        <v>0</v>
      </c>
      <c r="L90" s="101">
        <v>0</v>
      </c>
    </row>
    <row r="91" spans="1:12">
      <c r="A91" s="98" t="s">
        <v>49</v>
      </c>
      <c r="B91" s="99" t="s">
        <v>790</v>
      </c>
      <c r="C91" s="101">
        <v>0</v>
      </c>
      <c r="D91" s="101">
        <v>0</v>
      </c>
      <c r="E91" s="101">
        <v>1</v>
      </c>
      <c r="F91" s="101">
        <v>0</v>
      </c>
      <c r="G91" s="101">
        <v>0</v>
      </c>
      <c r="H91" s="101">
        <v>0</v>
      </c>
      <c r="I91" s="101">
        <v>0</v>
      </c>
      <c r="J91" s="101">
        <v>0</v>
      </c>
      <c r="K91" s="101">
        <v>0</v>
      </c>
      <c r="L91" s="101">
        <v>0</v>
      </c>
    </row>
    <row r="92" spans="1:12">
      <c r="A92" s="98" t="s">
        <v>351</v>
      </c>
      <c r="B92" s="99" t="s">
        <v>790</v>
      </c>
      <c r="C92" s="101">
        <v>0</v>
      </c>
      <c r="D92" s="101">
        <v>0</v>
      </c>
      <c r="E92" s="101">
        <v>1</v>
      </c>
      <c r="F92" s="101">
        <v>0</v>
      </c>
      <c r="G92" s="101">
        <v>0</v>
      </c>
      <c r="H92" s="101">
        <v>0</v>
      </c>
      <c r="I92" s="101">
        <v>0</v>
      </c>
      <c r="J92" s="101">
        <v>0</v>
      </c>
      <c r="K92" s="101">
        <v>0</v>
      </c>
      <c r="L92" s="101">
        <v>0</v>
      </c>
    </row>
    <row r="93" spans="1:12">
      <c r="A93" s="98" t="s">
        <v>57</v>
      </c>
      <c r="B93" s="99" t="s">
        <v>790</v>
      </c>
      <c r="C93" s="101">
        <v>0</v>
      </c>
      <c r="D93" s="101">
        <v>0</v>
      </c>
      <c r="E93" s="101">
        <v>1</v>
      </c>
      <c r="F93" s="101">
        <v>0</v>
      </c>
      <c r="G93" s="101">
        <v>0</v>
      </c>
      <c r="H93" s="101">
        <v>0</v>
      </c>
      <c r="I93" s="101">
        <v>0</v>
      </c>
      <c r="J93" s="101">
        <v>0</v>
      </c>
      <c r="K93" s="101">
        <v>0</v>
      </c>
      <c r="L93" s="101">
        <v>0</v>
      </c>
    </row>
    <row r="94" spans="1:12">
      <c r="A94" s="98" t="s">
        <v>3</v>
      </c>
      <c r="B94" s="99" t="s">
        <v>790</v>
      </c>
      <c r="C94" s="101">
        <v>0</v>
      </c>
      <c r="D94" s="101">
        <v>0</v>
      </c>
      <c r="E94" s="101">
        <v>1</v>
      </c>
      <c r="F94" s="101">
        <v>0</v>
      </c>
      <c r="G94" s="101">
        <v>0</v>
      </c>
      <c r="H94" s="101">
        <v>0</v>
      </c>
      <c r="I94" s="101">
        <v>0</v>
      </c>
      <c r="J94" s="101">
        <v>0</v>
      </c>
      <c r="K94" s="101">
        <v>0</v>
      </c>
      <c r="L94" s="101">
        <v>0</v>
      </c>
    </row>
    <row r="95" spans="1:12">
      <c r="A95" s="98" t="s">
        <v>11</v>
      </c>
      <c r="B95" s="99" t="s">
        <v>790</v>
      </c>
      <c r="C95" s="101">
        <v>0</v>
      </c>
      <c r="D95" s="101">
        <v>0</v>
      </c>
      <c r="E95" s="101">
        <v>1</v>
      </c>
      <c r="F95" s="101">
        <v>0</v>
      </c>
      <c r="G95" s="101">
        <v>0</v>
      </c>
      <c r="H95" s="101">
        <v>0</v>
      </c>
      <c r="I95" s="101">
        <v>0</v>
      </c>
      <c r="J95" s="101">
        <v>0</v>
      </c>
      <c r="K95" s="101">
        <v>0</v>
      </c>
      <c r="L95" s="101">
        <v>0</v>
      </c>
    </row>
    <row r="96" spans="1:12">
      <c r="A96" s="98" t="s">
        <v>8</v>
      </c>
      <c r="B96" s="99" t="s">
        <v>790</v>
      </c>
      <c r="C96" s="101">
        <v>0</v>
      </c>
      <c r="D96" s="101">
        <v>0</v>
      </c>
      <c r="E96" s="101">
        <v>0</v>
      </c>
      <c r="F96" s="101">
        <v>1</v>
      </c>
      <c r="G96" s="101">
        <v>0</v>
      </c>
      <c r="H96" s="101">
        <v>0</v>
      </c>
      <c r="I96" s="101">
        <v>1</v>
      </c>
      <c r="J96" s="101">
        <v>0</v>
      </c>
      <c r="K96" s="101">
        <v>0</v>
      </c>
      <c r="L96" s="101">
        <v>0</v>
      </c>
    </row>
    <row r="97" spans="1:12">
      <c r="A97" s="98" t="s">
        <v>44</v>
      </c>
      <c r="B97" s="99" t="s">
        <v>790</v>
      </c>
      <c r="C97" s="101">
        <v>0</v>
      </c>
      <c r="D97" s="101">
        <v>0</v>
      </c>
      <c r="E97" s="101">
        <v>1</v>
      </c>
      <c r="F97" s="101">
        <v>0</v>
      </c>
      <c r="G97" s="101">
        <v>0</v>
      </c>
      <c r="H97" s="101">
        <v>0</v>
      </c>
      <c r="I97" s="101">
        <v>0</v>
      </c>
      <c r="J97" s="101">
        <v>0</v>
      </c>
      <c r="K97" s="101">
        <v>0</v>
      </c>
      <c r="L97" s="101">
        <v>0</v>
      </c>
    </row>
    <row r="98" spans="1:12">
      <c r="A98" s="98" t="s">
        <v>61</v>
      </c>
      <c r="B98" s="99" t="s">
        <v>790</v>
      </c>
      <c r="C98" s="101">
        <v>0</v>
      </c>
      <c r="D98" s="101">
        <v>0</v>
      </c>
      <c r="E98" s="101">
        <v>1</v>
      </c>
      <c r="F98" s="101">
        <v>0</v>
      </c>
      <c r="G98" s="101">
        <v>0</v>
      </c>
      <c r="H98" s="101">
        <v>0</v>
      </c>
      <c r="I98" s="101">
        <v>0</v>
      </c>
      <c r="J98" s="101">
        <v>0</v>
      </c>
      <c r="K98" s="101">
        <v>0</v>
      </c>
      <c r="L98" s="101">
        <v>0</v>
      </c>
    </row>
    <row r="99" spans="1:12">
      <c r="A99" s="158" t="s">
        <v>46</v>
      </c>
      <c r="B99" s="99" t="s">
        <v>790</v>
      </c>
      <c r="C99" s="101">
        <v>0</v>
      </c>
      <c r="D99" s="101">
        <v>0</v>
      </c>
      <c r="E99" s="101">
        <v>1</v>
      </c>
      <c r="F99" s="101">
        <v>0</v>
      </c>
      <c r="G99" s="101">
        <v>1</v>
      </c>
      <c r="H99" s="101">
        <v>0</v>
      </c>
      <c r="I99" s="101">
        <v>0</v>
      </c>
      <c r="J99" s="101">
        <v>0</v>
      </c>
      <c r="K99" s="101">
        <v>0</v>
      </c>
      <c r="L99" s="101">
        <v>0</v>
      </c>
    </row>
    <row r="100" spans="1:12">
      <c r="A100" s="98" t="s">
        <v>2</v>
      </c>
      <c r="B100" s="99" t="s">
        <v>790</v>
      </c>
      <c r="C100" s="101">
        <v>0</v>
      </c>
      <c r="D100" s="101">
        <v>0</v>
      </c>
      <c r="E100" s="101">
        <v>0</v>
      </c>
      <c r="F100" s="101">
        <v>0</v>
      </c>
      <c r="G100" s="101">
        <v>0</v>
      </c>
      <c r="H100" s="101">
        <v>0</v>
      </c>
      <c r="I100" s="101">
        <v>0</v>
      </c>
      <c r="J100" s="101">
        <v>0</v>
      </c>
      <c r="K100" s="101">
        <v>0</v>
      </c>
      <c r="L100" s="101">
        <v>0</v>
      </c>
    </row>
    <row r="101" spans="1:12">
      <c r="A101" s="98" t="s">
        <v>21</v>
      </c>
      <c r="B101" s="99" t="s">
        <v>790</v>
      </c>
      <c r="C101" s="101">
        <v>0</v>
      </c>
      <c r="D101" s="101">
        <v>0</v>
      </c>
      <c r="E101" s="101">
        <v>0</v>
      </c>
      <c r="F101" s="101">
        <v>0</v>
      </c>
      <c r="G101" s="101">
        <v>0</v>
      </c>
      <c r="H101" s="101">
        <v>0</v>
      </c>
      <c r="I101" s="101">
        <v>0</v>
      </c>
      <c r="J101" s="101">
        <v>0</v>
      </c>
      <c r="K101" s="101">
        <v>0</v>
      </c>
      <c r="L101" s="101">
        <v>0</v>
      </c>
    </row>
    <row r="102" spans="1:12">
      <c r="A102" s="98" t="s">
        <v>36</v>
      </c>
      <c r="B102" s="99" t="s">
        <v>790</v>
      </c>
      <c r="C102" s="101">
        <v>0</v>
      </c>
      <c r="D102" s="101">
        <v>0</v>
      </c>
      <c r="E102" s="101">
        <v>0</v>
      </c>
      <c r="F102" s="101">
        <v>0</v>
      </c>
      <c r="G102" s="101">
        <v>0</v>
      </c>
      <c r="H102" s="101">
        <v>0</v>
      </c>
      <c r="I102" s="101">
        <v>0</v>
      </c>
      <c r="J102" s="101">
        <v>0</v>
      </c>
      <c r="K102" s="101">
        <v>0</v>
      </c>
      <c r="L102" s="101">
        <v>0</v>
      </c>
    </row>
    <row r="103" spans="1:12">
      <c r="A103" s="98" t="s">
        <v>12</v>
      </c>
      <c r="B103" s="99" t="s">
        <v>790</v>
      </c>
      <c r="C103" s="101">
        <v>0</v>
      </c>
      <c r="D103" s="101">
        <v>0</v>
      </c>
      <c r="E103" s="101">
        <v>1</v>
      </c>
      <c r="F103" s="101">
        <v>0</v>
      </c>
      <c r="G103" s="101">
        <v>0</v>
      </c>
      <c r="H103" s="101">
        <v>0</v>
      </c>
      <c r="I103" s="101">
        <v>0</v>
      </c>
      <c r="J103" s="101">
        <v>0</v>
      </c>
      <c r="K103" s="101">
        <v>0</v>
      </c>
      <c r="L103" s="101">
        <v>0</v>
      </c>
    </row>
    <row r="104" spans="1:12">
      <c r="A104" s="98" t="s">
        <v>38</v>
      </c>
      <c r="B104" s="99" t="s">
        <v>790</v>
      </c>
      <c r="C104" s="101">
        <v>0</v>
      </c>
      <c r="D104" s="101">
        <v>0</v>
      </c>
      <c r="E104" s="101">
        <v>1</v>
      </c>
      <c r="F104" s="101">
        <v>1</v>
      </c>
      <c r="G104" s="101">
        <v>0</v>
      </c>
      <c r="H104" s="101">
        <v>0</v>
      </c>
      <c r="I104" s="101">
        <v>1</v>
      </c>
      <c r="J104" s="101">
        <v>0</v>
      </c>
      <c r="K104" s="101">
        <v>0</v>
      </c>
      <c r="L104" s="101">
        <v>0</v>
      </c>
    </row>
    <row r="105" spans="1:12">
      <c r="A105" s="98" t="s">
        <v>1</v>
      </c>
      <c r="B105" s="99" t="s">
        <v>790</v>
      </c>
      <c r="C105" s="101">
        <v>0</v>
      </c>
      <c r="D105" s="101">
        <v>0</v>
      </c>
      <c r="E105" s="101">
        <v>1</v>
      </c>
      <c r="F105" s="101">
        <v>0</v>
      </c>
      <c r="G105" s="101">
        <v>1</v>
      </c>
      <c r="H105" s="101">
        <v>0</v>
      </c>
      <c r="I105" s="101">
        <v>0</v>
      </c>
      <c r="J105" s="101">
        <v>0</v>
      </c>
      <c r="K105" s="101">
        <v>0</v>
      </c>
      <c r="L105" s="101">
        <v>0</v>
      </c>
    </row>
    <row r="106" spans="1:12">
      <c r="A106" s="98" t="s">
        <v>816</v>
      </c>
      <c r="B106" s="99" t="s">
        <v>790</v>
      </c>
      <c r="C106" s="101">
        <v>0</v>
      </c>
      <c r="D106" s="101">
        <v>0</v>
      </c>
      <c r="E106" s="101">
        <v>1</v>
      </c>
      <c r="F106" s="101">
        <v>0</v>
      </c>
      <c r="G106" s="101">
        <v>0</v>
      </c>
      <c r="H106" s="101">
        <v>0</v>
      </c>
      <c r="I106" s="101">
        <v>0</v>
      </c>
      <c r="J106" s="101">
        <v>0</v>
      </c>
      <c r="K106" s="101">
        <v>0</v>
      </c>
      <c r="L106" s="101">
        <v>0</v>
      </c>
    </row>
    <row r="107" spans="1:12">
      <c r="A107" s="98" t="s">
        <v>77</v>
      </c>
      <c r="B107" s="99" t="s">
        <v>790</v>
      </c>
      <c r="C107" s="101">
        <v>0</v>
      </c>
      <c r="D107" s="101">
        <v>0</v>
      </c>
      <c r="E107" s="101">
        <v>1</v>
      </c>
      <c r="F107" s="101">
        <v>0</v>
      </c>
      <c r="G107" s="101">
        <v>0</v>
      </c>
      <c r="H107" s="101">
        <v>0</v>
      </c>
      <c r="I107" s="101">
        <v>0</v>
      </c>
      <c r="J107" s="101">
        <v>0</v>
      </c>
      <c r="K107" s="101">
        <v>0</v>
      </c>
      <c r="L107" s="101">
        <v>0</v>
      </c>
    </row>
    <row r="108" spans="1:12">
      <c r="A108" s="98" t="s">
        <v>350</v>
      </c>
      <c r="B108" s="99" t="s">
        <v>790</v>
      </c>
      <c r="C108" s="101">
        <v>0</v>
      </c>
      <c r="D108" s="101">
        <v>0</v>
      </c>
      <c r="E108" s="101">
        <v>1</v>
      </c>
      <c r="F108" s="101">
        <v>0</v>
      </c>
      <c r="G108" s="101">
        <v>0</v>
      </c>
      <c r="H108" s="101">
        <v>0</v>
      </c>
      <c r="I108" s="101">
        <v>0</v>
      </c>
      <c r="J108" s="101">
        <v>0</v>
      </c>
      <c r="K108" s="101">
        <v>0</v>
      </c>
      <c r="L108" s="101">
        <v>0</v>
      </c>
    </row>
    <row r="109" spans="1:12">
      <c r="A109" s="98" t="s">
        <v>47</v>
      </c>
      <c r="B109" s="99" t="s">
        <v>790</v>
      </c>
      <c r="C109" s="101">
        <v>0</v>
      </c>
      <c r="D109" s="101">
        <v>0</v>
      </c>
      <c r="E109" s="101">
        <v>0</v>
      </c>
      <c r="F109" s="101">
        <v>0</v>
      </c>
      <c r="G109" s="101">
        <v>0</v>
      </c>
      <c r="H109" s="101">
        <v>0</v>
      </c>
      <c r="I109" s="101">
        <v>0</v>
      </c>
      <c r="J109" s="101">
        <v>0</v>
      </c>
      <c r="K109" s="101">
        <v>0</v>
      </c>
      <c r="L109" s="101">
        <v>0</v>
      </c>
    </row>
    <row r="110" spans="1:12">
      <c r="A110" s="98" t="s">
        <v>803</v>
      </c>
      <c r="B110" s="99" t="s">
        <v>790</v>
      </c>
      <c r="C110" s="101">
        <v>0</v>
      </c>
      <c r="D110" s="101">
        <v>0</v>
      </c>
      <c r="E110" s="101">
        <v>0</v>
      </c>
      <c r="F110" s="101">
        <v>0</v>
      </c>
      <c r="G110" s="101">
        <v>0</v>
      </c>
      <c r="H110" s="101">
        <v>0</v>
      </c>
      <c r="I110" s="101">
        <v>0</v>
      </c>
      <c r="J110" s="101">
        <v>0</v>
      </c>
      <c r="K110" s="101">
        <v>0</v>
      </c>
      <c r="L110" s="101">
        <v>0</v>
      </c>
    </row>
    <row r="111" spans="1:12">
      <c r="A111" s="98" t="s">
        <v>93</v>
      </c>
      <c r="B111" s="99" t="s">
        <v>790</v>
      </c>
      <c r="C111" s="101">
        <v>0</v>
      </c>
      <c r="D111" s="101">
        <v>1</v>
      </c>
      <c r="E111" s="101">
        <v>0</v>
      </c>
      <c r="F111" s="101">
        <v>0</v>
      </c>
      <c r="G111" s="101">
        <v>0</v>
      </c>
      <c r="H111" s="101">
        <v>0</v>
      </c>
      <c r="I111" s="101">
        <v>0</v>
      </c>
      <c r="J111" s="101">
        <v>0</v>
      </c>
      <c r="K111" s="101">
        <v>0</v>
      </c>
      <c r="L111" s="101">
        <v>0</v>
      </c>
    </row>
    <row r="112" spans="1:12">
      <c r="A112" s="98" t="s">
        <v>151</v>
      </c>
      <c r="B112" s="99" t="s">
        <v>790</v>
      </c>
      <c r="C112" s="101">
        <v>0</v>
      </c>
      <c r="D112" s="101">
        <v>1</v>
      </c>
      <c r="E112" s="101">
        <v>0</v>
      </c>
      <c r="F112" s="101">
        <v>0</v>
      </c>
      <c r="G112" s="101">
        <v>0</v>
      </c>
      <c r="H112" s="101">
        <v>0</v>
      </c>
      <c r="I112" s="101">
        <v>0</v>
      </c>
      <c r="J112" s="101">
        <v>0</v>
      </c>
      <c r="K112" s="101">
        <v>0</v>
      </c>
      <c r="L112" s="101">
        <v>0</v>
      </c>
    </row>
    <row r="113" spans="1:12">
      <c r="A113" s="98" t="s">
        <v>108</v>
      </c>
      <c r="B113" s="99" t="s">
        <v>790</v>
      </c>
      <c r="C113" s="101">
        <v>0</v>
      </c>
      <c r="D113" s="101">
        <v>0</v>
      </c>
      <c r="E113" s="101">
        <v>0</v>
      </c>
      <c r="F113" s="101">
        <v>0</v>
      </c>
      <c r="G113" s="101">
        <v>0</v>
      </c>
      <c r="H113" s="101">
        <v>0</v>
      </c>
      <c r="I113" s="101">
        <v>0</v>
      </c>
      <c r="J113" s="101">
        <v>0</v>
      </c>
      <c r="K113" s="101">
        <v>0</v>
      </c>
      <c r="L113" s="101">
        <v>0</v>
      </c>
    </row>
    <row r="114" spans="1:12">
      <c r="A114" s="98"/>
      <c r="B114" s="100"/>
    </row>
    <row r="115" spans="1:12">
      <c r="A115" s="98"/>
    </row>
    <row r="116" spans="1:12">
      <c r="A116" s="98"/>
    </row>
    <row r="117" spans="1:12">
      <c r="A117" s="98"/>
    </row>
    <row r="118" spans="1:12">
      <c r="A118" s="98"/>
    </row>
    <row r="119" spans="1:12">
      <c r="A119" s="98"/>
    </row>
    <row r="120" spans="1:12">
      <c r="A120" s="98"/>
    </row>
    <row r="121" spans="1:12">
      <c r="A121" s="98"/>
    </row>
    <row r="122" spans="1:12">
      <c r="A122" s="98"/>
    </row>
    <row r="123" spans="1:12">
      <c r="A123" s="98"/>
    </row>
    <row r="124" spans="1:12">
      <c r="A124" s="98"/>
    </row>
    <row r="125" spans="1:12">
      <c r="A125" s="98"/>
    </row>
    <row r="126" spans="1:12">
      <c r="A126" s="98"/>
    </row>
    <row r="127" spans="1:12">
      <c r="A127" s="98"/>
    </row>
    <row r="128" spans="1:12">
      <c r="A128" s="98"/>
    </row>
    <row r="129" spans="1:1">
      <c r="A129" s="98"/>
    </row>
    <row r="130" spans="1:1">
      <c r="A130" s="98"/>
    </row>
    <row r="131" spans="1:1">
      <c r="A131" s="98"/>
    </row>
    <row r="132" spans="1:1">
      <c r="A132" s="98"/>
    </row>
    <row r="133" spans="1:1">
      <c r="A133" s="98"/>
    </row>
    <row r="134" spans="1:1">
      <c r="A134" s="98"/>
    </row>
    <row r="135" spans="1:1">
      <c r="A135" s="98"/>
    </row>
    <row r="136" spans="1:1">
      <c r="A136" s="98"/>
    </row>
    <row r="137" spans="1:1">
      <c r="A137" s="98"/>
    </row>
    <row r="138" spans="1:1">
      <c r="A138" s="98"/>
    </row>
    <row r="139" spans="1:1">
      <c r="A139" s="98"/>
    </row>
    <row r="140" spans="1:1">
      <c r="A140" s="98"/>
    </row>
    <row r="141" spans="1:1">
      <c r="A141" s="98"/>
    </row>
    <row r="142" spans="1:1">
      <c r="A142" s="98"/>
    </row>
    <row r="143" spans="1:1">
      <c r="A143" s="98"/>
    </row>
    <row r="144" spans="1:1">
      <c r="A144" s="98"/>
    </row>
    <row r="145" spans="1:2">
      <c r="A145" s="98"/>
    </row>
    <row r="146" spans="1:2">
      <c r="A146" s="98"/>
    </row>
    <row r="147" spans="1:2">
      <c r="A147" s="98"/>
    </row>
    <row r="148" spans="1:2">
      <c r="A148" s="98"/>
    </row>
    <row r="149" spans="1:2">
      <c r="A149" s="98"/>
    </row>
    <row r="150" spans="1:2">
      <c r="A150" s="98"/>
    </row>
    <row r="151" spans="1:2">
      <c r="A151" s="98"/>
      <c r="B151" s="101"/>
    </row>
    <row r="152" spans="1:2">
      <c r="A152" s="98"/>
    </row>
    <row r="153" spans="1:2">
      <c r="A153" s="98"/>
    </row>
    <row r="154" spans="1:2">
      <c r="A154" s="98"/>
    </row>
    <row r="155" spans="1:2">
      <c r="A155" s="98"/>
    </row>
    <row r="156" spans="1:2">
      <c r="A156" s="98"/>
    </row>
    <row r="157" spans="1:2">
      <c r="A157" s="98"/>
    </row>
    <row r="158" spans="1:2">
      <c r="A158" s="98"/>
    </row>
    <row r="159" spans="1:2">
      <c r="A159" s="98"/>
    </row>
    <row r="160" spans="1:2">
      <c r="A160" s="98"/>
    </row>
    <row r="161" spans="1:2">
      <c r="A161" s="98"/>
    </row>
    <row r="162" spans="1:2">
      <c r="A162" s="98"/>
    </row>
    <row r="163" spans="1:2">
      <c r="A163" s="98"/>
    </row>
    <row r="164" spans="1:2">
      <c r="A164" s="98"/>
    </row>
    <row r="165" spans="1:2">
      <c r="A165" s="98"/>
    </row>
    <row r="166" spans="1:2">
      <c r="A166" s="101"/>
    </row>
    <row r="167" spans="1:2">
      <c r="A167" s="98"/>
    </row>
    <row r="168" spans="1:2">
      <c r="A168" s="101"/>
      <c r="B168" s="101"/>
    </row>
    <row r="169" spans="1:2">
      <c r="A169" s="101"/>
      <c r="B169" s="101"/>
    </row>
    <row r="170" spans="1:2">
      <c r="A170" s="98"/>
    </row>
    <row r="171" spans="1:2">
      <c r="A171" s="98"/>
    </row>
    <row r="172" spans="1:2">
      <c r="A172" s="98"/>
    </row>
    <row r="173" spans="1:2">
      <c r="A173" s="98"/>
    </row>
    <row r="174" spans="1:2">
      <c r="A174" s="98"/>
      <c r="B174" s="101"/>
    </row>
    <row r="175" spans="1:2">
      <c r="A175" s="98"/>
      <c r="B175" s="101"/>
    </row>
    <row r="176" spans="1:2">
      <c r="A176" s="101"/>
      <c r="B176" s="101"/>
    </row>
    <row r="177" spans="1:2">
      <c r="A177" s="98"/>
    </row>
    <row r="178" spans="1:2">
      <c r="A178" s="98"/>
      <c r="B178" s="101"/>
    </row>
    <row r="179" spans="1:2">
      <c r="A179" s="98"/>
    </row>
    <row r="180" spans="1:2">
      <c r="A180" s="98"/>
    </row>
    <row r="181" spans="1:2">
      <c r="A181" s="98"/>
    </row>
    <row r="182" spans="1:2">
      <c r="A182" s="98"/>
    </row>
    <row r="183" spans="1:2">
      <c r="A183" s="98"/>
      <c r="B183" s="100"/>
    </row>
    <row r="184" spans="1:2">
      <c r="A184" s="98"/>
    </row>
    <row r="185" spans="1:2">
      <c r="A185" s="98"/>
    </row>
    <row r="186" spans="1:2">
      <c r="A186" s="98"/>
    </row>
    <row r="187" spans="1:2">
      <c r="A187" s="98"/>
    </row>
    <row r="188" spans="1:2">
      <c r="A188" s="98"/>
    </row>
    <row r="189" spans="1:2">
      <c r="A189" s="98"/>
    </row>
    <row r="190" spans="1:2">
      <c r="A190" s="98"/>
    </row>
    <row r="191" spans="1:2">
      <c r="A191" s="98"/>
    </row>
    <row r="192" spans="1:2">
      <c r="A192" s="98"/>
    </row>
    <row r="195" spans="1:1">
      <c r="A195" s="100"/>
    </row>
    <row r="196" spans="1:1">
      <c r="A196" s="100"/>
    </row>
  </sheetData>
  <sortState ref="A2:L112">
    <sortCondition ref="D2:D112"/>
  </sortState>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Q41"/>
  <sheetViews>
    <sheetView workbookViewId="0">
      <selection activeCell="K8" sqref="K8"/>
    </sheetView>
  </sheetViews>
  <sheetFormatPr defaultColWidth="9.1796875" defaultRowHeight="14.5"/>
  <cols>
    <col min="1" max="1" width="9.1796875" style="282"/>
    <col min="2" max="10" width="9.1796875" style="175"/>
    <col min="11" max="14" width="9.1796875" style="166"/>
    <col min="15" max="16" width="9.1796875" style="166" customWidth="1"/>
    <col min="17" max="16384" width="9.1796875" style="166"/>
  </cols>
  <sheetData>
    <row r="1" spans="1:17" ht="42">
      <c r="A1" s="264" t="s">
        <v>182</v>
      </c>
      <c r="B1" s="165" t="s">
        <v>1535</v>
      </c>
      <c r="C1" s="265" t="s">
        <v>1336</v>
      </c>
      <c r="D1" s="265" t="s">
        <v>1335</v>
      </c>
      <c r="E1" s="265" t="s">
        <v>1333</v>
      </c>
      <c r="F1" s="265" t="s">
        <v>1334</v>
      </c>
      <c r="G1" s="265" t="s">
        <v>783</v>
      </c>
      <c r="H1" s="249" t="s">
        <v>1332</v>
      </c>
      <c r="I1" s="265" t="s">
        <v>703</v>
      </c>
      <c r="J1" s="266" t="s">
        <v>719</v>
      </c>
      <c r="K1" s="21"/>
      <c r="L1" s="21"/>
    </row>
    <row r="2" spans="1:17">
      <c r="A2" s="252" t="s">
        <v>82</v>
      </c>
      <c r="B2" s="279" t="s">
        <v>801</v>
      </c>
      <c r="C2" s="251">
        <v>1336</v>
      </c>
      <c r="D2" s="251">
        <v>1269.2</v>
      </c>
      <c r="E2" s="251">
        <v>815</v>
      </c>
      <c r="F2" s="251">
        <v>0</v>
      </c>
      <c r="G2" s="267">
        <v>20.5</v>
      </c>
      <c r="H2" s="268">
        <v>1247.2</v>
      </c>
      <c r="I2" s="267">
        <f t="shared" ref="I2:I41" si="0">100*C2/H2</f>
        <v>107.11994868505452</v>
      </c>
      <c r="J2" s="251">
        <v>0</v>
      </c>
      <c r="K2" s="172"/>
      <c r="L2" s="86"/>
      <c r="M2" s="280"/>
      <c r="N2" s="283" t="s">
        <v>1538</v>
      </c>
      <c r="O2" s="283" t="s">
        <v>1540</v>
      </c>
      <c r="P2" s="280"/>
      <c r="Q2" s="283" t="s">
        <v>1539</v>
      </c>
    </row>
    <row r="3" spans="1:17">
      <c r="A3" s="252" t="s">
        <v>4</v>
      </c>
      <c r="B3" s="279" t="s">
        <v>801</v>
      </c>
      <c r="C3" s="251">
        <v>25</v>
      </c>
      <c r="D3" s="251"/>
      <c r="E3" s="251">
        <v>6.5</v>
      </c>
      <c r="F3" s="251">
        <v>0</v>
      </c>
      <c r="G3" s="267">
        <v>72.3</v>
      </c>
      <c r="H3" s="268">
        <v>378.4</v>
      </c>
      <c r="I3" s="267">
        <f t="shared" si="0"/>
        <v>6.6067653276955607</v>
      </c>
      <c r="J3" s="251">
        <v>0</v>
      </c>
      <c r="K3" s="172"/>
      <c r="L3" s="86"/>
      <c r="M3" s="281" t="s">
        <v>801</v>
      </c>
      <c r="N3" s="280">
        <f>AVERAGE(I2:I31)</f>
        <v>192.00112627671223</v>
      </c>
      <c r="O3" s="280">
        <f>AVERAGE(G2:G31)</f>
        <v>70.120000000000019</v>
      </c>
      <c r="P3" s="281" t="s">
        <v>801</v>
      </c>
      <c r="Q3" s="280">
        <f>AVERAGE(J2:J31)</f>
        <v>0.60576923076923073</v>
      </c>
    </row>
    <row r="4" spans="1:17">
      <c r="A4" s="252" t="s">
        <v>9</v>
      </c>
      <c r="B4" s="279" t="s">
        <v>801</v>
      </c>
      <c r="C4" s="251">
        <v>704.1</v>
      </c>
      <c r="D4" s="251">
        <v>366</v>
      </c>
      <c r="E4" s="251"/>
      <c r="F4" s="251">
        <v>1.18</v>
      </c>
      <c r="G4" s="267">
        <v>95.7</v>
      </c>
      <c r="H4" s="268">
        <v>472.5</v>
      </c>
      <c r="I4" s="267">
        <f t="shared" si="0"/>
        <v>149.01587301587301</v>
      </c>
      <c r="J4" s="251" t="str">
        <f>CONCATENATE( ROUND((F4/D4)*100, 2))</f>
        <v>0.32</v>
      </c>
      <c r="K4" s="172"/>
      <c r="L4" s="86"/>
      <c r="M4" s="281" t="s">
        <v>1537</v>
      </c>
      <c r="N4" s="280">
        <f>AVERAGE(I32:I41)</f>
        <v>50.163989987417452</v>
      </c>
      <c r="O4" s="280">
        <f>AVERAGE(G32:G41)</f>
        <v>38.900000000000006</v>
      </c>
      <c r="P4" s="281" t="s">
        <v>1537</v>
      </c>
      <c r="Q4" s="280">
        <f>AVERAGE(J32:J41)</f>
        <v>2.79</v>
      </c>
    </row>
    <row r="5" spans="1:17">
      <c r="A5" s="252" t="s">
        <v>13</v>
      </c>
      <c r="B5" s="279" t="s">
        <v>801</v>
      </c>
      <c r="C5" s="251">
        <v>1803</v>
      </c>
      <c r="D5" s="251">
        <v>1153.9000000000001</v>
      </c>
      <c r="E5" s="251">
        <v>631.1</v>
      </c>
      <c r="F5" s="251">
        <v>2.02</v>
      </c>
      <c r="G5" s="267">
        <v>83.1</v>
      </c>
      <c r="H5" s="268">
        <v>1614.1</v>
      </c>
      <c r="I5" s="267">
        <f t="shared" si="0"/>
        <v>111.70311628771452</v>
      </c>
      <c r="J5" s="251">
        <v>0.32</v>
      </c>
      <c r="K5" s="172"/>
      <c r="L5" s="177"/>
    </row>
    <row r="6" spans="1:17">
      <c r="A6" s="252" t="s">
        <v>17</v>
      </c>
      <c r="B6" s="279" t="s">
        <v>801</v>
      </c>
      <c r="C6" s="251">
        <v>42.4</v>
      </c>
      <c r="D6" s="251">
        <v>76.5</v>
      </c>
      <c r="E6" s="251">
        <v>32.6</v>
      </c>
      <c r="F6" s="251">
        <v>0.04</v>
      </c>
      <c r="G6" s="267">
        <v>61.3</v>
      </c>
      <c r="H6" s="268">
        <v>23.1</v>
      </c>
      <c r="I6" s="267">
        <f t="shared" si="0"/>
        <v>183.54978354978354</v>
      </c>
      <c r="J6" s="251">
        <v>0.11</v>
      </c>
      <c r="K6" s="172"/>
      <c r="L6" s="86"/>
    </row>
    <row r="7" spans="1:17">
      <c r="A7" s="252" t="s">
        <v>18</v>
      </c>
      <c r="B7" s="279" t="s">
        <v>801</v>
      </c>
      <c r="C7" s="251">
        <v>129</v>
      </c>
      <c r="D7" s="251">
        <v>114.4</v>
      </c>
      <c r="E7" s="251">
        <v>65.900000000000006</v>
      </c>
      <c r="F7" s="251">
        <v>0.54</v>
      </c>
      <c r="G7" s="267">
        <v>37.9</v>
      </c>
      <c r="H7" s="268">
        <v>198.5</v>
      </c>
      <c r="I7" s="267">
        <f t="shared" si="0"/>
        <v>64.987405541561714</v>
      </c>
      <c r="J7" s="251">
        <v>0.82</v>
      </c>
      <c r="K7" s="172"/>
      <c r="L7" s="86"/>
    </row>
    <row r="8" spans="1:17">
      <c r="A8" s="252" t="s">
        <v>19</v>
      </c>
      <c r="B8" s="279" t="s">
        <v>801</v>
      </c>
      <c r="C8" s="251">
        <v>302.5</v>
      </c>
      <c r="D8" s="251"/>
      <c r="E8" s="251">
        <v>100.9</v>
      </c>
      <c r="F8" s="251">
        <v>0.73</v>
      </c>
      <c r="G8" s="267">
        <v>42.7</v>
      </c>
      <c r="H8" s="268">
        <v>313.10000000000002</v>
      </c>
      <c r="I8" s="267">
        <f t="shared" si="0"/>
        <v>96.614500159693378</v>
      </c>
      <c r="J8" s="251">
        <v>0.73</v>
      </c>
      <c r="K8" s="172"/>
      <c r="L8" s="86"/>
    </row>
    <row r="9" spans="1:17">
      <c r="A9" s="252" t="s">
        <v>23</v>
      </c>
      <c r="B9" s="279" t="s">
        <v>801</v>
      </c>
      <c r="C9" s="251">
        <v>10.8</v>
      </c>
      <c r="D9" s="251">
        <v>8.1</v>
      </c>
      <c r="E9" s="251">
        <v>5</v>
      </c>
      <c r="F9" s="251">
        <v>0.2</v>
      </c>
      <c r="G9" s="267">
        <v>6.7</v>
      </c>
      <c r="H9" s="268">
        <v>19.100000000000001</v>
      </c>
      <c r="I9" s="267">
        <f t="shared" si="0"/>
        <v>56.544502617801044</v>
      </c>
      <c r="J9" s="251">
        <v>4.0999999999999996</v>
      </c>
      <c r="K9" s="172"/>
      <c r="L9" s="86"/>
    </row>
    <row r="10" spans="1:17">
      <c r="A10" s="252" t="s">
        <v>24</v>
      </c>
      <c r="B10" s="279" t="s">
        <v>801</v>
      </c>
      <c r="C10" s="251">
        <v>142</v>
      </c>
      <c r="D10" s="251">
        <v>138.30000000000001</v>
      </c>
      <c r="E10" s="251">
        <v>60.3</v>
      </c>
      <c r="F10" s="251">
        <v>0.81</v>
      </c>
      <c r="G10" s="267">
        <v>48.7</v>
      </c>
      <c r="H10" s="268">
        <v>237.1</v>
      </c>
      <c r="I10" s="267">
        <f t="shared" si="0"/>
        <v>59.890341628005061</v>
      </c>
      <c r="J10" s="251">
        <v>1.34</v>
      </c>
      <c r="K10" s="172"/>
      <c r="L10" s="86"/>
    </row>
    <row r="11" spans="1:17">
      <c r="A11" s="252" t="s">
        <v>25</v>
      </c>
      <c r="B11" s="279" t="s">
        <v>801</v>
      </c>
      <c r="C11" s="251">
        <v>1742</v>
      </c>
      <c r="D11" s="251">
        <v>1602.6</v>
      </c>
      <c r="E11" s="251">
        <v>1167.0999999999999</v>
      </c>
      <c r="F11" s="251">
        <v>2.4500000000000002</v>
      </c>
      <c r="G11" s="267">
        <v>82.4</v>
      </c>
      <c r="H11" s="268">
        <v>2569.8000000000002</v>
      </c>
      <c r="I11" s="267">
        <f t="shared" si="0"/>
        <v>67.787376449529148</v>
      </c>
      <c r="J11" s="251">
        <v>0.21</v>
      </c>
      <c r="K11" s="172"/>
      <c r="L11" s="86"/>
    </row>
    <row r="12" spans="1:17">
      <c r="A12" s="252" t="s">
        <v>393</v>
      </c>
      <c r="B12" s="279" t="s">
        <v>801</v>
      </c>
      <c r="C12" s="251">
        <v>3395</v>
      </c>
      <c r="D12" s="251">
        <v>1358</v>
      </c>
      <c r="E12" s="251"/>
      <c r="F12" s="251">
        <v>5.09</v>
      </c>
      <c r="G12" s="267">
        <v>82.5</v>
      </c>
      <c r="H12" s="268">
        <v>3310.6</v>
      </c>
      <c r="I12" s="267">
        <f t="shared" si="0"/>
        <v>102.54938681809944</v>
      </c>
      <c r="J12" s="251" t="str">
        <f>CONCATENATE( ROUND((F12/D12)*100, 2))</f>
        <v>0.37</v>
      </c>
      <c r="K12" s="172"/>
      <c r="L12" s="86"/>
    </row>
    <row r="13" spans="1:17">
      <c r="A13" s="252" t="s">
        <v>27</v>
      </c>
      <c r="B13" s="279" t="s">
        <v>801</v>
      </c>
      <c r="C13" s="251">
        <v>371.4</v>
      </c>
      <c r="D13" s="251">
        <v>284.39999999999998</v>
      </c>
      <c r="E13" s="251">
        <v>177.8</v>
      </c>
      <c r="F13" s="251">
        <v>2.33</v>
      </c>
      <c r="G13" s="267">
        <v>148.30000000000001</v>
      </c>
      <c r="H13" s="268">
        <v>294.8</v>
      </c>
      <c r="I13" s="267">
        <f t="shared" si="0"/>
        <v>125.98371777476254</v>
      </c>
      <c r="J13" s="251">
        <v>1.31</v>
      </c>
      <c r="K13" s="172"/>
      <c r="L13" s="177"/>
    </row>
    <row r="14" spans="1:17">
      <c r="A14" s="252" t="s">
        <v>763</v>
      </c>
      <c r="B14" s="279" t="s">
        <v>801</v>
      </c>
      <c r="C14" s="251">
        <v>877</v>
      </c>
      <c r="D14" s="251">
        <v>859.5</v>
      </c>
      <c r="E14" s="251">
        <v>175.4</v>
      </c>
      <c r="F14" s="251">
        <v>0.18</v>
      </c>
      <c r="G14" s="267">
        <v>35.5</v>
      </c>
      <c r="H14" s="268">
        <v>228.7</v>
      </c>
      <c r="I14" s="267">
        <f t="shared" si="0"/>
        <v>383.47179711412332</v>
      </c>
      <c r="J14" s="251">
        <v>0.1</v>
      </c>
      <c r="K14" s="172"/>
      <c r="L14" s="86"/>
    </row>
    <row r="15" spans="1:17">
      <c r="A15" s="252" t="s">
        <v>30</v>
      </c>
      <c r="B15" s="279" t="s">
        <v>801</v>
      </c>
      <c r="C15" s="251">
        <v>88.4</v>
      </c>
      <c r="D15" s="251">
        <v>65.3</v>
      </c>
      <c r="E15" s="251">
        <v>34.299999999999997</v>
      </c>
      <c r="F15" s="251">
        <v>0.38</v>
      </c>
      <c r="G15" s="267">
        <v>82.1</v>
      </c>
      <c r="H15" s="268">
        <v>128</v>
      </c>
      <c r="I15" s="267">
        <f t="shared" si="0"/>
        <v>69.0625</v>
      </c>
      <c r="J15" s="251">
        <v>1.1100000000000001</v>
      </c>
      <c r="K15" s="172"/>
      <c r="L15" s="177"/>
    </row>
    <row r="16" spans="1:17">
      <c r="A16" s="252" t="s">
        <v>34</v>
      </c>
      <c r="B16" s="279" t="s">
        <v>801</v>
      </c>
      <c r="C16" s="251">
        <v>268.7</v>
      </c>
      <c r="D16" s="251"/>
      <c r="E16" s="251"/>
      <c r="F16" s="251">
        <v>0.98</v>
      </c>
      <c r="G16" s="267">
        <v>91.2</v>
      </c>
      <c r="H16" s="268">
        <v>209.8</v>
      </c>
      <c r="I16" s="267">
        <f t="shared" si="0"/>
        <v>128.07435653002858</v>
      </c>
      <c r="J16" s="251"/>
      <c r="K16" s="172"/>
      <c r="L16" s="177"/>
    </row>
    <row r="17" spans="1:12">
      <c r="A17" s="252" t="s">
        <v>35</v>
      </c>
      <c r="B17" s="279" t="s">
        <v>801</v>
      </c>
      <c r="C17" s="251">
        <v>2050</v>
      </c>
      <c r="D17" s="251">
        <v>922.5</v>
      </c>
      <c r="E17" s="251">
        <v>635.5</v>
      </c>
      <c r="F17" s="251">
        <v>0</v>
      </c>
      <c r="G17" s="267">
        <v>119.3</v>
      </c>
      <c r="H17" s="268">
        <v>2059.1999999999998</v>
      </c>
      <c r="I17" s="267">
        <f t="shared" si="0"/>
        <v>99.553224553224567</v>
      </c>
      <c r="J17" s="251">
        <v>0</v>
      </c>
      <c r="K17" s="172"/>
      <c r="L17" s="86"/>
    </row>
    <row r="18" spans="1:12">
      <c r="A18" s="252" t="s">
        <v>37</v>
      </c>
      <c r="B18" s="279" t="s">
        <v>801</v>
      </c>
      <c r="C18" s="251">
        <v>11101</v>
      </c>
      <c r="D18" s="251">
        <v>9990.9</v>
      </c>
      <c r="E18" s="251">
        <v>7881.7</v>
      </c>
      <c r="F18" s="251">
        <v>3.15</v>
      </c>
      <c r="G18" s="267">
        <v>216</v>
      </c>
      <c r="H18" s="268">
        <v>5495.4</v>
      </c>
      <c r="I18" s="267">
        <f t="shared" si="0"/>
        <v>202.00531353495651</v>
      </c>
      <c r="J18" s="251">
        <v>0.04</v>
      </c>
      <c r="K18" s="172"/>
      <c r="L18" s="177"/>
    </row>
    <row r="19" spans="1:12">
      <c r="A19" s="252" t="s">
        <v>41</v>
      </c>
      <c r="B19" s="279" t="s">
        <v>801</v>
      </c>
      <c r="C19" s="251">
        <v>951</v>
      </c>
      <c r="D19" s="251">
        <v>646.70000000000005</v>
      </c>
      <c r="E19" s="251">
        <v>256.8</v>
      </c>
      <c r="F19" s="251">
        <v>4.13</v>
      </c>
      <c r="G19" s="267">
        <v>33.4</v>
      </c>
      <c r="H19" s="268">
        <v>1014.9</v>
      </c>
      <c r="I19" s="267">
        <f t="shared" si="0"/>
        <v>93.70381318356489</v>
      </c>
      <c r="J19" s="251">
        <v>1.61</v>
      </c>
      <c r="K19" s="172"/>
      <c r="L19" s="177"/>
    </row>
    <row r="20" spans="1:12">
      <c r="A20" s="252" t="s">
        <v>45</v>
      </c>
      <c r="B20" s="279" t="s">
        <v>801</v>
      </c>
      <c r="C20" s="251">
        <v>866.3</v>
      </c>
      <c r="D20" s="251">
        <v>130.9</v>
      </c>
      <c r="E20" s="251">
        <v>18.3</v>
      </c>
      <c r="F20" s="251">
        <v>0</v>
      </c>
      <c r="G20" s="267">
        <v>19.5</v>
      </c>
      <c r="H20" s="268">
        <v>53</v>
      </c>
      <c r="I20" s="267">
        <f t="shared" si="0"/>
        <v>1634.5283018867924</v>
      </c>
      <c r="J20" s="251">
        <v>0</v>
      </c>
      <c r="K20" s="172"/>
      <c r="L20" s="177"/>
    </row>
    <row r="21" spans="1:12">
      <c r="A21" s="252" t="s">
        <v>48</v>
      </c>
      <c r="B21" s="279" t="s">
        <v>801</v>
      </c>
      <c r="C21" s="251">
        <v>58.3</v>
      </c>
      <c r="D21" s="251">
        <v>10.7</v>
      </c>
      <c r="E21" s="251">
        <v>8.5</v>
      </c>
      <c r="F21" s="251">
        <v>0.01</v>
      </c>
      <c r="G21" s="267">
        <v>66</v>
      </c>
      <c r="H21" s="268">
        <v>8.4</v>
      </c>
      <c r="I21" s="267">
        <f t="shared" si="0"/>
        <v>694.04761904761904</v>
      </c>
      <c r="J21" s="251">
        <v>0.13</v>
      </c>
      <c r="K21" s="172"/>
      <c r="L21" s="86"/>
    </row>
    <row r="22" spans="1:12">
      <c r="A22" s="252" t="s">
        <v>51</v>
      </c>
      <c r="B22" s="279" t="s">
        <v>801</v>
      </c>
      <c r="C22" s="251">
        <v>1202</v>
      </c>
      <c r="D22" s="251">
        <v>709.2</v>
      </c>
      <c r="E22" s="251">
        <v>577</v>
      </c>
      <c r="F22" s="251">
        <v>0</v>
      </c>
      <c r="G22" s="267">
        <v>63.4</v>
      </c>
      <c r="H22" s="268">
        <v>778.6</v>
      </c>
      <c r="I22" s="267">
        <f t="shared" si="0"/>
        <v>154.37965579244798</v>
      </c>
      <c r="J22" s="251">
        <v>0</v>
      </c>
      <c r="K22" s="172"/>
      <c r="L22" s="86"/>
    </row>
    <row r="23" spans="1:12">
      <c r="A23" s="252" t="s">
        <v>60</v>
      </c>
      <c r="B23" s="279" t="s">
        <v>801</v>
      </c>
      <c r="C23" s="251">
        <v>272.10000000000002</v>
      </c>
      <c r="D23" s="251">
        <v>200.9</v>
      </c>
      <c r="E23" s="251"/>
      <c r="F23" s="251">
        <v>1.99</v>
      </c>
      <c r="G23" s="267">
        <v>94</v>
      </c>
      <c r="H23" s="268">
        <v>229.4</v>
      </c>
      <c r="I23" s="267">
        <f t="shared" si="0"/>
        <v>118.61377506538798</v>
      </c>
      <c r="J23" s="251" t="str">
        <f>CONCATENATE( ROUND((F23/D23)*100, 2))</f>
        <v>0.99</v>
      </c>
      <c r="K23" s="172"/>
      <c r="L23" s="86"/>
    </row>
    <row r="24" spans="1:12">
      <c r="A24" s="252" t="s">
        <v>91</v>
      </c>
      <c r="B24" s="279" t="s">
        <v>801</v>
      </c>
      <c r="C24" s="251">
        <v>456</v>
      </c>
      <c r="D24" s="251">
        <v>319.2</v>
      </c>
      <c r="E24" s="251">
        <v>86.6</v>
      </c>
      <c r="F24" s="251">
        <v>0.11</v>
      </c>
      <c r="G24" s="267">
        <v>98.5</v>
      </c>
      <c r="H24" s="268">
        <v>231.7</v>
      </c>
      <c r="I24" s="267">
        <f t="shared" si="0"/>
        <v>196.80621493310315</v>
      </c>
      <c r="J24" s="251">
        <v>0.13</v>
      </c>
      <c r="K24" s="172"/>
      <c r="L24" s="86"/>
    </row>
    <row r="25" spans="1:12">
      <c r="A25" s="252" t="s">
        <v>64</v>
      </c>
      <c r="B25" s="279" t="s">
        <v>801</v>
      </c>
      <c r="C25" s="251">
        <v>51.6</v>
      </c>
      <c r="D25" s="251">
        <v>26.5</v>
      </c>
      <c r="E25" s="251">
        <v>25.7</v>
      </c>
      <c r="F25" s="251">
        <v>0.04</v>
      </c>
      <c r="G25" s="267">
        <v>41</v>
      </c>
      <c r="H25" s="268">
        <v>87.4</v>
      </c>
      <c r="I25" s="267">
        <f t="shared" si="0"/>
        <v>59.038901601830659</v>
      </c>
      <c r="J25" s="251">
        <v>0.14000000000000001</v>
      </c>
      <c r="K25" s="172"/>
      <c r="L25" s="86"/>
    </row>
    <row r="26" spans="1:12">
      <c r="A26" s="252" t="s">
        <v>65</v>
      </c>
      <c r="B26" s="279" t="s">
        <v>801</v>
      </c>
      <c r="C26" s="251">
        <v>30.6</v>
      </c>
      <c r="D26" s="251">
        <v>24.4</v>
      </c>
      <c r="E26" s="251">
        <v>12.7</v>
      </c>
      <c r="F26" s="251">
        <v>0</v>
      </c>
      <c r="G26" s="267">
        <v>38.700000000000003</v>
      </c>
      <c r="H26" s="268">
        <v>47.1</v>
      </c>
      <c r="I26" s="267">
        <f t="shared" si="0"/>
        <v>64.968152866242036</v>
      </c>
      <c r="J26" s="251">
        <v>0</v>
      </c>
      <c r="K26" s="172"/>
      <c r="L26" s="177"/>
    </row>
    <row r="27" spans="1:12">
      <c r="A27" s="252" t="s">
        <v>66</v>
      </c>
      <c r="B27" s="279" t="s">
        <v>801</v>
      </c>
      <c r="C27" s="251">
        <v>1963</v>
      </c>
      <c r="D27" s="251">
        <v>1276</v>
      </c>
      <c r="E27" s="251">
        <v>922.6</v>
      </c>
      <c r="F27" s="251">
        <v>3.41</v>
      </c>
      <c r="G27" s="267">
        <v>61.7</v>
      </c>
      <c r="H27" s="268">
        <v>1387.4</v>
      </c>
      <c r="I27" s="267">
        <f t="shared" si="0"/>
        <v>141.48767478737204</v>
      </c>
      <c r="J27" s="251">
        <v>0.37</v>
      </c>
      <c r="K27" s="172"/>
      <c r="L27" s="177"/>
    </row>
    <row r="28" spans="1:12">
      <c r="A28" s="252" t="s">
        <v>68</v>
      </c>
      <c r="B28" s="279" t="s">
        <v>801</v>
      </c>
      <c r="C28" s="251">
        <v>587.70000000000005</v>
      </c>
      <c r="D28" s="251">
        <v>336.7</v>
      </c>
      <c r="E28" s="251">
        <v>86.3</v>
      </c>
      <c r="F28" s="251">
        <v>2.75</v>
      </c>
      <c r="G28" s="267">
        <v>39.4</v>
      </c>
      <c r="H28" s="268">
        <v>463.1</v>
      </c>
      <c r="I28" s="267">
        <f t="shared" si="0"/>
        <v>126.90563593176421</v>
      </c>
      <c r="J28" s="251">
        <v>3.18</v>
      </c>
      <c r="K28" s="172"/>
      <c r="L28" s="177"/>
    </row>
    <row r="29" spans="1:12">
      <c r="A29" s="252" t="s">
        <v>69</v>
      </c>
      <c r="B29" s="279" t="s">
        <v>801</v>
      </c>
      <c r="C29" s="251">
        <v>1481</v>
      </c>
      <c r="D29" s="251">
        <v>1081.0999999999999</v>
      </c>
      <c r="E29" s="251">
        <v>355.4</v>
      </c>
      <c r="F29" s="251">
        <v>0</v>
      </c>
      <c r="G29" s="267">
        <v>48.5</v>
      </c>
      <c r="H29" s="268">
        <v>549.1</v>
      </c>
      <c r="I29" s="267">
        <f t="shared" si="0"/>
        <v>269.71407758149701</v>
      </c>
      <c r="J29" s="251">
        <v>0</v>
      </c>
      <c r="K29" s="172"/>
      <c r="L29" s="86"/>
    </row>
    <row r="30" spans="1:12">
      <c r="A30" s="270" t="s">
        <v>75</v>
      </c>
      <c r="B30" s="279" t="s">
        <v>801</v>
      </c>
      <c r="C30" s="263">
        <v>3183.2</v>
      </c>
      <c r="D30" s="263">
        <v>1419.3</v>
      </c>
      <c r="E30" s="263"/>
      <c r="F30" s="263">
        <v>0</v>
      </c>
      <c r="G30" s="271">
        <v>78.5</v>
      </c>
      <c r="H30" s="272">
        <v>2296.9</v>
      </c>
      <c r="I30" s="267">
        <f t="shared" si="0"/>
        <v>138.58679089207192</v>
      </c>
      <c r="J30" s="263">
        <v>0</v>
      </c>
      <c r="K30" s="172"/>
      <c r="L30" s="86"/>
    </row>
    <row r="31" spans="1:12">
      <c r="A31" s="252" t="s">
        <v>76</v>
      </c>
      <c r="B31" s="279" t="s">
        <v>801</v>
      </c>
      <c r="C31" s="251">
        <v>7888</v>
      </c>
      <c r="D31" s="251">
        <v>7888</v>
      </c>
      <c r="E31" s="251">
        <v>6231.5</v>
      </c>
      <c r="F31" s="251">
        <v>-7.48</v>
      </c>
      <c r="G31" s="271">
        <v>94.8</v>
      </c>
      <c r="H31" s="268">
        <v>14958.3</v>
      </c>
      <c r="I31" s="267">
        <f t="shared" si="0"/>
        <v>52.733265143766339</v>
      </c>
      <c r="J31" s="251">
        <v>0</v>
      </c>
      <c r="K31" s="172"/>
      <c r="L31" s="86"/>
    </row>
    <row r="32" spans="1:12">
      <c r="A32" s="252" t="s">
        <v>32</v>
      </c>
      <c r="B32" s="251" t="s">
        <v>795</v>
      </c>
      <c r="C32" s="251">
        <v>1166</v>
      </c>
      <c r="D32" s="251">
        <v>1107.7</v>
      </c>
      <c r="E32" s="251">
        <v>384.8</v>
      </c>
      <c r="F32" s="251">
        <v>5.39</v>
      </c>
      <c r="G32" s="267">
        <v>67.5</v>
      </c>
      <c r="H32" s="268">
        <v>1711</v>
      </c>
      <c r="I32" s="267">
        <f t="shared" si="0"/>
        <v>68.147282291057863</v>
      </c>
      <c r="J32" s="251">
        <v>1.4</v>
      </c>
      <c r="K32" s="172"/>
      <c r="L32" s="86"/>
    </row>
    <row r="33" spans="1:12">
      <c r="A33" s="252" t="s">
        <v>33</v>
      </c>
      <c r="B33" s="251" t="s">
        <v>795</v>
      </c>
      <c r="C33" s="251">
        <v>279</v>
      </c>
      <c r="D33" s="251">
        <v>251.1</v>
      </c>
      <c r="E33" s="251">
        <v>170.2</v>
      </c>
      <c r="F33" s="251">
        <v>2.04</v>
      </c>
      <c r="G33" s="267">
        <v>26.1</v>
      </c>
      <c r="H33" s="268">
        <v>709.5</v>
      </c>
      <c r="I33" s="267">
        <f t="shared" si="0"/>
        <v>39.323467230443974</v>
      </c>
      <c r="J33" s="251">
        <v>1.2</v>
      </c>
      <c r="K33" s="172"/>
      <c r="L33" s="177"/>
    </row>
    <row r="34" spans="1:12">
      <c r="A34" s="252" t="s">
        <v>3</v>
      </c>
      <c r="B34" s="279" t="s">
        <v>790</v>
      </c>
      <c r="C34" s="251">
        <v>95</v>
      </c>
      <c r="D34" s="251"/>
      <c r="E34" s="251">
        <v>27.6</v>
      </c>
      <c r="F34" s="251">
        <v>1.21</v>
      </c>
      <c r="G34" s="267">
        <v>49.2</v>
      </c>
      <c r="H34" s="268">
        <v>367.6</v>
      </c>
      <c r="I34" s="267">
        <f t="shared" si="0"/>
        <v>25.843307943416757</v>
      </c>
      <c r="J34" s="251">
        <v>4.4000000000000004</v>
      </c>
      <c r="K34" s="172"/>
      <c r="L34" s="86"/>
    </row>
    <row r="35" spans="1:12">
      <c r="A35" s="252" t="s">
        <v>11</v>
      </c>
      <c r="B35" s="251" t="s">
        <v>790</v>
      </c>
      <c r="C35" s="251">
        <v>933</v>
      </c>
      <c r="D35" s="251">
        <v>718.4</v>
      </c>
      <c r="E35" s="251">
        <v>205.3</v>
      </c>
      <c r="F35" s="251">
        <v>12.73</v>
      </c>
      <c r="G35" s="267">
        <v>65</v>
      </c>
      <c r="H35" s="268">
        <v>2142.9</v>
      </c>
      <c r="I35" s="267">
        <f t="shared" si="0"/>
        <v>43.539129217415649</v>
      </c>
      <c r="J35" s="251">
        <v>6.2</v>
      </c>
      <c r="K35" s="172"/>
      <c r="L35" s="86"/>
    </row>
    <row r="36" spans="1:12">
      <c r="A36" s="252" t="s">
        <v>12</v>
      </c>
      <c r="B36" s="251" t="s">
        <v>790</v>
      </c>
      <c r="C36" s="251">
        <v>31.9</v>
      </c>
      <c r="D36" s="251">
        <v>26.7</v>
      </c>
      <c r="E36" s="251">
        <v>17.3</v>
      </c>
      <c r="F36" s="251">
        <v>0.51</v>
      </c>
      <c r="G36" s="267">
        <v>14.9</v>
      </c>
      <c r="H36" s="268">
        <v>47.8</v>
      </c>
      <c r="I36" s="267">
        <f t="shared" si="0"/>
        <v>66.736401673640174</v>
      </c>
      <c r="J36" s="251">
        <v>2.94</v>
      </c>
      <c r="K36" s="172"/>
      <c r="L36" s="86"/>
    </row>
    <row r="37" spans="1:12">
      <c r="A37" s="252" t="s">
        <v>42</v>
      </c>
      <c r="B37" s="251" t="s">
        <v>790</v>
      </c>
      <c r="C37" s="251">
        <v>20.3</v>
      </c>
      <c r="D37" s="251">
        <v>16.5</v>
      </c>
      <c r="E37" s="251">
        <v>6.5</v>
      </c>
      <c r="F37" s="251">
        <v>0.18</v>
      </c>
      <c r="G37" s="267">
        <v>39.700000000000003</v>
      </c>
      <c r="H37" s="268">
        <v>24.1</v>
      </c>
      <c r="I37" s="267">
        <f t="shared" si="0"/>
        <v>84.232365145228215</v>
      </c>
      <c r="J37" s="251">
        <v>2.82</v>
      </c>
      <c r="K37" s="172"/>
      <c r="L37" s="86"/>
    </row>
    <row r="38" spans="1:12">
      <c r="A38" s="252" t="s">
        <v>49</v>
      </c>
      <c r="B38" s="251" t="s">
        <v>790</v>
      </c>
      <c r="C38" s="251">
        <v>178</v>
      </c>
      <c r="D38" s="251">
        <v>178</v>
      </c>
      <c r="E38" s="251">
        <v>103.2</v>
      </c>
      <c r="F38" s="251">
        <v>0.52</v>
      </c>
      <c r="G38" s="267">
        <v>42.2</v>
      </c>
      <c r="H38" s="268">
        <v>1046.7</v>
      </c>
      <c r="I38" s="267">
        <f t="shared" si="0"/>
        <v>17.005827839877711</v>
      </c>
      <c r="J38" s="251">
        <v>0.5</v>
      </c>
      <c r="K38" s="172"/>
      <c r="L38" s="177"/>
    </row>
    <row r="39" spans="1:12">
      <c r="A39" s="252" t="s">
        <v>61</v>
      </c>
      <c r="B39" s="251" t="s">
        <v>790</v>
      </c>
      <c r="C39" s="251">
        <v>93.7</v>
      </c>
      <c r="D39" s="251">
        <v>41.6</v>
      </c>
      <c r="E39" s="251">
        <v>26.8</v>
      </c>
      <c r="F39" s="251">
        <v>0.33</v>
      </c>
      <c r="G39" s="267">
        <v>31.1</v>
      </c>
      <c r="H39" s="268">
        <v>164.8</v>
      </c>
      <c r="I39" s="267">
        <f t="shared" si="0"/>
        <v>56.856796116504853</v>
      </c>
      <c r="J39" s="251">
        <v>1.23</v>
      </c>
      <c r="K39" s="172"/>
      <c r="L39" s="86"/>
    </row>
    <row r="40" spans="1:12">
      <c r="A40" s="252" t="s">
        <v>62</v>
      </c>
      <c r="B40" s="251" t="s">
        <v>790</v>
      </c>
      <c r="C40" s="251">
        <v>692</v>
      </c>
      <c r="D40" s="251">
        <v>325.2</v>
      </c>
      <c r="E40" s="251">
        <v>221.4</v>
      </c>
      <c r="F40" s="251">
        <v>3.99</v>
      </c>
      <c r="G40" s="267">
        <v>11</v>
      </c>
      <c r="H40" s="268">
        <v>1524.9</v>
      </c>
      <c r="I40" s="267">
        <f t="shared" si="0"/>
        <v>45.380024919666859</v>
      </c>
      <c r="J40" s="251">
        <v>1.8</v>
      </c>
      <c r="K40" s="19"/>
      <c r="L40" s="87"/>
    </row>
    <row r="41" spans="1:12">
      <c r="A41" s="264" t="s">
        <v>72</v>
      </c>
      <c r="B41" s="251" t="s">
        <v>790</v>
      </c>
      <c r="C41" s="265">
        <v>399</v>
      </c>
      <c r="D41" s="265">
        <v>235.4</v>
      </c>
      <c r="E41" s="265">
        <v>99.8</v>
      </c>
      <c r="F41" s="265">
        <v>5.4</v>
      </c>
      <c r="G41" s="273">
        <v>42.3</v>
      </c>
      <c r="H41" s="274">
        <v>731.1</v>
      </c>
      <c r="I41" s="273">
        <f t="shared" si="0"/>
        <v>54.575297496922445</v>
      </c>
      <c r="J41" s="265">
        <v>5.41</v>
      </c>
      <c r="K41" s="21"/>
      <c r="L41" s="178"/>
    </row>
  </sheetData>
  <pageMargins left="0.7" right="0.7" top="0.75" bottom="0.75" header="0.3" footer="0.3"/>
  <pageSetup orientation="portrait" verticalDpi="0" r:id="rId1"/>
  <drawing r:id="rId2"/>
  <legacyDrawing r:id="rId3"/>
</worksheet>
</file>

<file path=xl/worksheets/sheet25.xml><?xml version="1.0" encoding="utf-8"?>
<worksheet xmlns="http://schemas.openxmlformats.org/spreadsheetml/2006/main" xmlns:r="http://schemas.openxmlformats.org/officeDocument/2006/relationships">
  <dimension ref="B1:S41"/>
  <sheetViews>
    <sheetView workbookViewId="0">
      <selection activeCell="C30" sqref="C30"/>
    </sheetView>
  </sheetViews>
  <sheetFormatPr defaultRowHeight="14.5"/>
  <cols>
    <col min="10" max="10" width="9.1796875" style="282"/>
    <col min="11" max="19" width="9.1796875" style="175"/>
  </cols>
  <sheetData>
    <row r="1" spans="2:19" ht="42">
      <c r="J1" s="264" t="s">
        <v>182</v>
      </c>
      <c r="K1" s="165" t="s">
        <v>1535</v>
      </c>
      <c r="L1" s="265" t="s">
        <v>1336</v>
      </c>
      <c r="M1" s="265" t="s">
        <v>1335</v>
      </c>
      <c r="N1" s="265" t="s">
        <v>1333</v>
      </c>
      <c r="O1" s="265" t="s">
        <v>1334</v>
      </c>
      <c r="P1" s="265" t="s">
        <v>783</v>
      </c>
      <c r="Q1" s="249" t="s">
        <v>1332</v>
      </c>
      <c r="R1" s="265" t="s">
        <v>703</v>
      </c>
      <c r="S1" s="266" t="s">
        <v>719</v>
      </c>
    </row>
    <row r="2" spans="2:19">
      <c r="B2" s="166" t="s">
        <v>1569</v>
      </c>
      <c r="J2" s="252" t="s">
        <v>82</v>
      </c>
      <c r="K2" s="279" t="s">
        <v>801</v>
      </c>
      <c r="L2" s="251">
        <v>1336</v>
      </c>
      <c r="M2" s="251">
        <v>1269.2</v>
      </c>
      <c r="N2" s="251">
        <v>815</v>
      </c>
      <c r="O2" s="251">
        <v>0</v>
      </c>
      <c r="P2" s="267">
        <v>20.5</v>
      </c>
      <c r="Q2" s="268">
        <v>1247.2</v>
      </c>
      <c r="R2" s="267">
        <f t="shared" ref="R2:R41" si="0">100*L2/Q2</f>
        <v>107.11994868505452</v>
      </c>
      <c r="S2" s="251">
        <v>0</v>
      </c>
    </row>
    <row r="3" spans="2:19">
      <c r="J3" s="252" t="s">
        <v>4</v>
      </c>
      <c r="K3" s="279" t="s">
        <v>801</v>
      </c>
      <c r="L3" s="251">
        <v>25</v>
      </c>
      <c r="M3" s="251"/>
      <c r="N3" s="251">
        <v>6.5</v>
      </c>
      <c r="O3" s="251">
        <v>0</v>
      </c>
      <c r="P3" s="267">
        <v>72.3</v>
      </c>
      <c r="Q3" s="268">
        <v>378.4</v>
      </c>
      <c r="R3" s="267">
        <f t="shared" si="0"/>
        <v>6.6067653276955607</v>
      </c>
      <c r="S3" s="251">
        <v>0</v>
      </c>
    </row>
    <row r="4" spans="2:19">
      <c r="J4" s="252" t="s">
        <v>9</v>
      </c>
      <c r="K4" s="279" t="s">
        <v>801</v>
      </c>
      <c r="L4" s="251">
        <v>704.1</v>
      </c>
      <c r="M4" s="251">
        <v>366</v>
      </c>
      <c r="N4" s="251"/>
      <c r="O4" s="251">
        <v>1.18</v>
      </c>
      <c r="P4" s="267">
        <v>95.7</v>
      </c>
      <c r="Q4" s="268">
        <v>472.5</v>
      </c>
      <c r="R4" s="267">
        <f t="shared" si="0"/>
        <v>149.01587301587301</v>
      </c>
      <c r="S4" s="251" t="str">
        <f>CONCATENATE( ROUND((O4/M4)*100, 2))</f>
        <v>0.32</v>
      </c>
    </row>
    <row r="5" spans="2:19">
      <c r="J5" s="252" t="s">
        <v>13</v>
      </c>
      <c r="K5" s="279" t="s">
        <v>801</v>
      </c>
      <c r="L5" s="251">
        <v>1803</v>
      </c>
      <c r="M5" s="251">
        <v>1153.9000000000001</v>
      </c>
      <c r="N5" s="251">
        <v>631.1</v>
      </c>
      <c r="O5" s="251">
        <v>2.02</v>
      </c>
      <c r="P5" s="267">
        <v>83.1</v>
      </c>
      <c r="Q5" s="268">
        <v>1614.1</v>
      </c>
      <c r="R5" s="267">
        <f t="shared" si="0"/>
        <v>111.70311628771452</v>
      </c>
      <c r="S5" s="251">
        <v>0.32</v>
      </c>
    </row>
    <row r="6" spans="2:19">
      <c r="J6" s="252" t="s">
        <v>17</v>
      </c>
      <c r="K6" s="279" t="s">
        <v>801</v>
      </c>
      <c r="L6" s="251">
        <v>42.4</v>
      </c>
      <c r="M6" s="251">
        <v>76.5</v>
      </c>
      <c r="N6" s="251">
        <v>32.6</v>
      </c>
      <c r="O6" s="251">
        <v>0.04</v>
      </c>
      <c r="P6" s="267">
        <v>61.3</v>
      </c>
      <c r="Q6" s="268">
        <v>23.1</v>
      </c>
      <c r="R6" s="267">
        <f t="shared" si="0"/>
        <v>183.54978354978354</v>
      </c>
      <c r="S6" s="251">
        <v>0.11</v>
      </c>
    </row>
    <row r="7" spans="2:19">
      <c r="J7" s="252" t="s">
        <v>18</v>
      </c>
      <c r="K7" s="279" t="s">
        <v>801</v>
      </c>
      <c r="L7" s="251">
        <v>129</v>
      </c>
      <c r="M7" s="251">
        <v>114.4</v>
      </c>
      <c r="N7" s="251">
        <v>65.900000000000006</v>
      </c>
      <c r="O7" s="251">
        <v>0.54</v>
      </c>
      <c r="P7" s="267">
        <v>37.9</v>
      </c>
      <c r="Q7" s="268">
        <v>198.5</v>
      </c>
      <c r="R7" s="267">
        <f t="shared" si="0"/>
        <v>64.987405541561714</v>
      </c>
      <c r="S7" s="251">
        <v>0.82</v>
      </c>
    </row>
    <row r="8" spans="2:19">
      <c r="J8" s="252" t="s">
        <v>19</v>
      </c>
      <c r="K8" s="279" t="s">
        <v>801</v>
      </c>
      <c r="L8" s="251">
        <v>302.5</v>
      </c>
      <c r="M8" s="251"/>
      <c r="N8" s="251">
        <v>100.9</v>
      </c>
      <c r="O8" s="251">
        <v>0.73</v>
      </c>
      <c r="P8" s="267">
        <v>42.7</v>
      </c>
      <c r="Q8" s="268">
        <v>313.10000000000002</v>
      </c>
      <c r="R8" s="267">
        <f t="shared" si="0"/>
        <v>96.614500159693378</v>
      </c>
      <c r="S8" s="251">
        <v>0.73</v>
      </c>
    </row>
    <row r="9" spans="2:19">
      <c r="J9" s="252" t="s">
        <v>23</v>
      </c>
      <c r="K9" s="279" t="s">
        <v>801</v>
      </c>
      <c r="L9" s="251">
        <v>10.8</v>
      </c>
      <c r="M9" s="251">
        <v>8.1</v>
      </c>
      <c r="N9" s="251">
        <v>5</v>
      </c>
      <c r="O9" s="251">
        <v>0.2</v>
      </c>
      <c r="P9" s="267">
        <v>6.7</v>
      </c>
      <c r="Q9" s="268">
        <v>19.100000000000001</v>
      </c>
      <c r="R9" s="267">
        <f t="shared" si="0"/>
        <v>56.544502617801044</v>
      </c>
      <c r="S9" s="251">
        <v>4.0999999999999996</v>
      </c>
    </row>
    <row r="10" spans="2:19">
      <c r="J10" s="252" t="s">
        <v>24</v>
      </c>
      <c r="K10" s="279" t="s">
        <v>801</v>
      </c>
      <c r="L10" s="251">
        <v>142</v>
      </c>
      <c r="M10" s="251">
        <v>138.30000000000001</v>
      </c>
      <c r="N10" s="251">
        <v>60.3</v>
      </c>
      <c r="O10" s="251">
        <v>0.81</v>
      </c>
      <c r="P10" s="267">
        <v>48.7</v>
      </c>
      <c r="Q10" s="268">
        <v>237.1</v>
      </c>
      <c r="R10" s="267">
        <f t="shared" si="0"/>
        <v>59.890341628005061</v>
      </c>
      <c r="S10" s="251">
        <v>1.34</v>
      </c>
    </row>
    <row r="11" spans="2:19">
      <c r="J11" s="252" t="s">
        <v>25</v>
      </c>
      <c r="K11" s="279" t="s">
        <v>801</v>
      </c>
      <c r="L11" s="251">
        <v>1742</v>
      </c>
      <c r="M11" s="251">
        <v>1602.6</v>
      </c>
      <c r="N11" s="251">
        <v>1167.0999999999999</v>
      </c>
      <c r="O11" s="251">
        <v>2.4500000000000002</v>
      </c>
      <c r="P11" s="267">
        <v>82.4</v>
      </c>
      <c r="Q11" s="268">
        <v>2569.8000000000002</v>
      </c>
      <c r="R11" s="267">
        <f t="shared" si="0"/>
        <v>67.787376449529148</v>
      </c>
      <c r="S11" s="251">
        <v>0.21</v>
      </c>
    </row>
    <row r="12" spans="2:19">
      <c r="J12" s="252" t="s">
        <v>393</v>
      </c>
      <c r="K12" s="279" t="s">
        <v>801</v>
      </c>
      <c r="L12" s="251">
        <v>3395</v>
      </c>
      <c r="M12" s="251">
        <v>1358</v>
      </c>
      <c r="N12" s="251"/>
      <c r="O12" s="251">
        <v>5.09</v>
      </c>
      <c r="P12" s="267">
        <v>82.5</v>
      </c>
      <c r="Q12" s="268">
        <v>3310.6</v>
      </c>
      <c r="R12" s="267">
        <f t="shared" si="0"/>
        <v>102.54938681809944</v>
      </c>
      <c r="S12" s="251" t="str">
        <f>CONCATENATE( ROUND((O12/M12)*100, 2))</f>
        <v>0.37</v>
      </c>
    </row>
    <row r="13" spans="2:19">
      <c r="J13" s="252" t="s">
        <v>27</v>
      </c>
      <c r="K13" s="279" t="s">
        <v>801</v>
      </c>
      <c r="L13" s="251">
        <v>371.4</v>
      </c>
      <c r="M13" s="251">
        <v>284.39999999999998</v>
      </c>
      <c r="N13" s="251">
        <v>177.8</v>
      </c>
      <c r="O13" s="251">
        <v>2.33</v>
      </c>
      <c r="P13" s="267">
        <v>148.30000000000001</v>
      </c>
      <c r="Q13" s="268">
        <v>294.8</v>
      </c>
      <c r="R13" s="267">
        <f t="shared" si="0"/>
        <v>125.98371777476254</v>
      </c>
      <c r="S13" s="251">
        <v>1.31</v>
      </c>
    </row>
    <row r="14" spans="2:19">
      <c r="J14" s="252" t="s">
        <v>763</v>
      </c>
      <c r="K14" s="279" t="s">
        <v>801</v>
      </c>
      <c r="L14" s="251">
        <v>877</v>
      </c>
      <c r="M14" s="251">
        <v>859.5</v>
      </c>
      <c r="N14" s="251">
        <v>175.4</v>
      </c>
      <c r="O14" s="251">
        <v>0.18</v>
      </c>
      <c r="P14" s="267">
        <v>35.5</v>
      </c>
      <c r="Q14" s="268">
        <v>228.7</v>
      </c>
      <c r="R14" s="267">
        <f t="shared" si="0"/>
        <v>383.47179711412332</v>
      </c>
      <c r="S14" s="251">
        <v>0.1</v>
      </c>
    </row>
    <row r="15" spans="2:19">
      <c r="J15" s="252" t="s">
        <v>30</v>
      </c>
      <c r="K15" s="279" t="s">
        <v>801</v>
      </c>
      <c r="L15" s="251">
        <v>88.4</v>
      </c>
      <c r="M15" s="251">
        <v>65.3</v>
      </c>
      <c r="N15" s="251">
        <v>34.299999999999997</v>
      </c>
      <c r="O15" s="251">
        <v>0.38</v>
      </c>
      <c r="P15" s="267">
        <v>82.1</v>
      </c>
      <c r="Q15" s="268">
        <v>128</v>
      </c>
      <c r="R15" s="267">
        <f t="shared" si="0"/>
        <v>69.0625</v>
      </c>
      <c r="S15" s="251">
        <v>1.1100000000000001</v>
      </c>
    </row>
    <row r="16" spans="2:19">
      <c r="J16" s="252" t="s">
        <v>34</v>
      </c>
      <c r="K16" s="279" t="s">
        <v>801</v>
      </c>
      <c r="L16" s="251">
        <v>268.7</v>
      </c>
      <c r="M16" s="251"/>
      <c r="N16" s="251"/>
      <c r="O16" s="251">
        <v>0.98</v>
      </c>
      <c r="P16" s="267">
        <v>91.2</v>
      </c>
      <c r="Q16" s="268">
        <v>209.8</v>
      </c>
      <c r="R16" s="267">
        <f t="shared" si="0"/>
        <v>128.07435653002858</v>
      </c>
      <c r="S16" s="251"/>
    </row>
    <row r="17" spans="10:19">
      <c r="J17" s="252" t="s">
        <v>35</v>
      </c>
      <c r="K17" s="279" t="s">
        <v>801</v>
      </c>
      <c r="L17" s="251">
        <v>2050</v>
      </c>
      <c r="M17" s="251">
        <v>922.5</v>
      </c>
      <c r="N17" s="251">
        <v>635.5</v>
      </c>
      <c r="O17" s="251">
        <v>0</v>
      </c>
      <c r="P17" s="267">
        <v>119.3</v>
      </c>
      <c r="Q17" s="268">
        <v>2059.1999999999998</v>
      </c>
      <c r="R17" s="267">
        <f t="shared" si="0"/>
        <v>99.553224553224567</v>
      </c>
      <c r="S17" s="251">
        <v>0</v>
      </c>
    </row>
    <row r="18" spans="10:19">
      <c r="J18" s="252" t="s">
        <v>37</v>
      </c>
      <c r="K18" s="279" t="s">
        <v>801</v>
      </c>
      <c r="L18" s="251">
        <v>11101</v>
      </c>
      <c r="M18" s="251">
        <v>9990.9</v>
      </c>
      <c r="N18" s="251">
        <v>7881.7</v>
      </c>
      <c r="O18" s="251">
        <v>3.15</v>
      </c>
      <c r="P18" s="267">
        <v>216</v>
      </c>
      <c r="Q18" s="268">
        <v>5495.4</v>
      </c>
      <c r="R18" s="267">
        <f t="shared" si="0"/>
        <v>202.00531353495651</v>
      </c>
      <c r="S18" s="251">
        <v>0.04</v>
      </c>
    </row>
    <row r="19" spans="10:19">
      <c r="J19" s="252" t="s">
        <v>41</v>
      </c>
      <c r="K19" s="279" t="s">
        <v>801</v>
      </c>
      <c r="L19" s="251">
        <v>951</v>
      </c>
      <c r="M19" s="251">
        <v>646.70000000000005</v>
      </c>
      <c r="N19" s="251">
        <v>256.8</v>
      </c>
      <c r="O19" s="251">
        <v>4.13</v>
      </c>
      <c r="P19" s="267">
        <v>33.4</v>
      </c>
      <c r="Q19" s="268">
        <v>1014.9</v>
      </c>
      <c r="R19" s="267">
        <f t="shared" si="0"/>
        <v>93.70381318356489</v>
      </c>
      <c r="S19" s="251">
        <v>1.61</v>
      </c>
    </row>
    <row r="20" spans="10:19">
      <c r="J20" s="252" t="s">
        <v>45</v>
      </c>
      <c r="K20" s="279" t="s">
        <v>801</v>
      </c>
      <c r="L20" s="251">
        <v>866.3</v>
      </c>
      <c r="M20" s="251">
        <v>130.9</v>
      </c>
      <c r="N20" s="251">
        <v>18.3</v>
      </c>
      <c r="O20" s="251">
        <v>0</v>
      </c>
      <c r="P20" s="267">
        <v>19.5</v>
      </c>
      <c r="Q20" s="268">
        <v>53</v>
      </c>
      <c r="R20" s="267">
        <f t="shared" si="0"/>
        <v>1634.5283018867924</v>
      </c>
      <c r="S20" s="251">
        <v>0</v>
      </c>
    </row>
    <row r="21" spans="10:19">
      <c r="J21" s="252" t="s">
        <v>48</v>
      </c>
      <c r="K21" s="279" t="s">
        <v>801</v>
      </c>
      <c r="L21" s="251">
        <v>58.3</v>
      </c>
      <c r="M21" s="251">
        <v>10.7</v>
      </c>
      <c r="N21" s="251">
        <v>8.5</v>
      </c>
      <c r="O21" s="251">
        <v>0.01</v>
      </c>
      <c r="P21" s="267">
        <v>66</v>
      </c>
      <c r="Q21" s="268">
        <v>8.4</v>
      </c>
      <c r="R21" s="267">
        <f t="shared" si="0"/>
        <v>694.04761904761904</v>
      </c>
      <c r="S21" s="251">
        <v>0.13</v>
      </c>
    </row>
    <row r="22" spans="10:19">
      <c r="J22" s="252" t="s">
        <v>51</v>
      </c>
      <c r="K22" s="279" t="s">
        <v>801</v>
      </c>
      <c r="L22" s="251">
        <v>1202</v>
      </c>
      <c r="M22" s="251">
        <v>709.2</v>
      </c>
      <c r="N22" s="251">
        <v>577</v>
      </c>
      <c r="O22" s="251">
        <v>0</v>
      </c>
      <c r="P22" s="267">
        <v>63.4</v>
      </c>
      <c r="Q22" s="268">
        <v>778.6</v>
      </c>
      <c r="R22" s="267">
        <f t="shared" si="0"/>
        <v>154.37965579244798</v>
      </c>
      <c r="S22" s="251">
        <v>0</v>
      </c>
    </row>
    <row r="23" spans="10:19">
      <c r="J23" s="252" t="s">
        <v>60</v>
      </c>
      <c r="K23" s="279" t="s">
        <v>801</v>
      </c>
      <c r="L23" s="251">
        <v>272.10000000000002</v>
      </c>
      <c r="M23" s="251">
        <v>200.9</v>
      </c>
      <c r="N23" s="251"/>
      <c r="O23" s="251">
        <v>1.99</v>
      </c>
      <c r="P23" s="267">
        <v>94</v>
      </c>
      <c r="Q23" s="268">
        <v>229.4</v>
      </c>
      <c r="R23" s="267">
        <f t="shared" si="0"/>
        <v>118.61377506538798</v>
      </c>
      <c r="S23" s="251" t="str">
        <f>CONCATENATE( ROUND((O23/M23)*100, 2))</f>
        <v>0.99</v>
      </c>
    </row>
    <row r="24" spans="10:19">
      <c r="J24" s="252" t="s">
        <v>91</v>
      </c>
      <c r="K24" s="279" t="s">
        <v>801</v>
      </c>
      <c r="L24" s="251">
        <v>456</v>
      </c>
      <c r="M24" s="251">
        <v>319.2</v>
      </c>
      <c r="N24" s="251">
        <v>86.6</v>
      </c>
      <c r="O24" s="251">
        <v>0.11</v>
      </c>
      <c r="P24" s="267">
        <v>98.5</v>
      </c>
      <c r="Q24" s="268">
        <v>231.7</v>
      </c>
      <c r="R24" s="267">
        <f t="shared" si="0"/>
        <v>196.80621493310315</v>
      </c>
      <c r="S24" s="251">
        <v>0.13</v>
      </c>
    </row>
    <row r="25" spans="10:19">
      <c r="J25" s="252" t="s">
        <v>64</v>
      </c>
      <c r="K25" s="279" t="s">
        <v>801</v>
      </c>
      <c r="L25" s="251">
        <v>51.6</v>
      </c>
      <c r="M25" s="251">
        <v>26.5</v>
      </c>
      <c r="N25" s="251">
        <v>25.7</v>
      </c>
      <c r="O25" s="251">
        <v>0.04</v>
      </c>
      <c r="P25" s="267">
        <v>41</v>
      </c>
      <c r="Q25" s="268">
        <v>87.4</v>
      </c>
      <c r="R25" s="267">
        <f t="shared" si="0"/>
        <v>59.038901601830659</v>
      </c>
      <c r="S25" s="251">
        <v>0.14000000000000001</v>
      </c>
    </row>
    <row r="26" spans="10:19">
      <c r="J26" s="252" t="s">
        <v>65</v>
      </c>
      <c r="K26" s="279" t="s">
        <v>801</v>
      </c>
      <c r="L26" s="251">
        <v>30.6</v>
      </c>
      <c r="M26" s="251">
        <v>24.4</v>
      </c>
      <c r="N26" s="251">
        <v>12.7</v>
      </c>
      <c r="O26" s="251">
        <v>0</v>
      </c>
      <c r="P26" s="267">
        <v>38.700000000000003</v>
      </c>
      <c r="Q26" s="268">
        <v>47.1</v>
      </c>
      <c r="R26" s="267">
        <f t="shared" si="0"/>
        <v>64.968152866242036</v>
      </c>
      <c r="S26" s="251">
        <v>0</v>
      </c>
    </row>
    <row r="27" spans="10:19">
      <c r="J27" s="252" t="s">
        <v>66</v>
      </c>
      <c r="K27" s="279" t="s">
        <v>801</v>
      </c>
      <c r="L27" s="251">
        <v>1963</v>
      </c>
      <c r="M27" s="251">
        <v>1276</v>
      </c>
      <c r="N27" s="251">
        <v>922.6</v>
      </c>
      <c r="O27" s="251">
        <v>3.41</v>
      </c>
      <c r="P27" s="267">
        <v>61.7</v>
      </c>
      <c r="Q27" s="268">
        <v>1387.4</v>
      </c>
      <c r="R27" s="267">
        <f t="shared" si="0"/>
        <v>141.48767478737204</v>
      </c>
      <c r="S27" s="251">
        <v>0.37</v>
      </c>
    </row>
    <row r="28" spans="10:19">
      <c r="J28" s="252" t="s">
        <v>68</v>
      </c>
      <c r="K28" s="279" t="s">
        <v>801</v>
      </c>
      <c r="L28" s="251">
        <v>587.70000000000005</v>
      </c>
      <c r="M28" s="251">
        <v>336.7</v>
      </c>
      <c r="N28" s="251">
        <v>86.3</v>
      </c>
      <c r="O28" s="251">
        <v>2.75</v>
      </c>
      <c r="P28" s="267">
        <v>39.4</v>
      </c>
      <c r="Q28" s="268">
        <v>463.1</v>
      </c>
      <c r="R28" s="267">
        <f t="shared" si="0"/>
        <v>126.90563593176421</v>
      </c>
      <c r="S28" s="251">
        <v>3.18</v>
      </c>
    </row>
    <row r="29" spans="10:19">
      <c r="J29" s="252" t="s">
        <v>69</v>
      </c>
      <c r="K29" s="279" t="s">
        <v>801</v>
      </c>
      <c r="L29" s="251">
        <v>1481</v>
      </c>
      <c r="M29" s="251">
        <v>1081.0999999999999</v>
      </c>
      <c r="N29" s="251">
        <v>355.4</v>
      </c>
      <c r="O29" s="251">
        <v>0</v>
      </c>
      <c r="P29" s="267">
        <v>48.5</v>
      </c>
      <c r="Q29" s="268">
        <v>549.1</v>
      </c>
      <c r="R29" s="267">
        <f t="shared" si="0"/>
        <v>269.71407758149701</v>
      </c>
      <c r="S29" s="251">
        <v>0</v>
      </c>
    </row>
    <row r="30" spans="10:19">
      <c r="J30" s="270" t="s">
        <v>75</v>
      </c>
      <c r="K30" s="279" t="s">
        <v>801</v>
      </c>
      <c r="L30" s="263">
        <v>3183.2</v>
      </c>
      <c r="M30" s="263">
        <v>1419.3</v>
      </c>
      <c r="N30" s="263"/>
      <c r="O30" s="263">
        <v>0</v>
      </c>
      <c r="P30" s="271">
        <v>78.5</v>
      </c>
      <c r="Q30" s="272">
        <v>2296.9</v>
      </c>
      <c r="R30" s="267">
        <f t="shared" si="0"/>
        <v>138.58679089207192</v>
      </c>
      <c r="S30" s="263">
        <v>0</v>
      </c>
    </row>
    <row r="31" spans="10:19">
      <c r="J31" s="252" t="s">
        <v>76</v>
      </c>
      <c r="K31" s="279" t="s">
        <v>801</v>
      </c>
      <c r="L31" s="251">
        <v>7888</v>
      </c>
      <c r="M31" s="251">
        <v>7888</v>
      </c>
      <c r="N31" s="251">
        <v>6231.5</v>
      </c>
      <c r="O31" s="251">
        <v>-7.48</v>
      </c>
      <c r="P31" s="271">
        <v>94.8</v>
      </c>
      <c r="Q31" s="268">
        <v>14958.3</v>
      </c>
      <c r="R31" s="267">
        <f t="shared" si="0"/>
        <v>52.733265143766339</v>
      </c>
      <c r="S31" s="251">
        <v>0</v>
      </c>
    </row>
    <row r="32" spans="10:19">
      <c r="J32" s="252" t="s">
        <v>32</v>
      </c>
      <c r="K32" s="251" t="s">
        <v>795</v>
      </c>
      <c r="L32" s="251">
        <v>1166</v>
      </c>
      <c r="M32" s="251">
        <v>1107.7</v>
      </c>
      <c r="N32" s="251">
        <v>384.8</v>
      </c>
      <c r="O32" s="251">
        <v>5.39</v>
      </c>
      <c r="P32" s="267">
        <v>67.5</v>
      </c>
      <c r="Q32" s="268">
        <v>1711</v>
      </c>
      <c r="R32" s="267">
        <f t="shared" si="0"/>
        <v>68.147282291057863</v>
      </c>
      <c r="S32" s="251">
        <v>1.4</v>
      </c>
    </row>
    <row r="33" spans="10:19">
      <c r="J33" s="252" t="s">
        <v>33</v>
      </c>
      <c r="K33" s="251" t="s">
        <v>795</v>
      </c>
      <c r="L33" s="251">
        <v>279</v>
      </c>
      <c r="M33" s="251">
        <v>251.1</v>
      </c>
      <c r="N33" s="251">
        <v>170.2</v>
      </c>
      <c r="O33" s="251">
        <v>2.04</v>
      </c>
      <c r="P33" s="267">
        <v>26.1</v>
      </c>
      <c r="Q33" s="268">
        <v>709.5</v>
      </c>
      <c r="R33" s="267">
        <f t="shared" si="0"/>
        <v>39.323467230443974</v>
      </c>
      <c r="S33" s="251">
        <v>1.2</v>
      </c>
    </row>
    <row r="34" spans="10:19">
      <c r="J34" s="252" t="s">
        <v>3</v>
      </c>
      <c r="K34" s="279" t="s">
        <v>790</v>
      </c>
      <c r="L34" s="251">
        <v>95</v>
      </c>
      <c r="M34" s="251"/>
      <c r="N34" s="251">
        <v>27.6</v>
      </c>
      <c r="O34" s="251">
        <v>1.21</v>
      </c>
      <c r="P34" s="267">
        <v>49.2</v>
      </c>
      <c r="Q34" s="268">
        <v>367.6</v>
      </c>
      <c r="R34" s="267">
        <f t="shared" si="0"/>
        <v>25.843307943416757</v>
      </c>
      <c r="S34" s="251">
        <v>4.4000000000000004</v>
      </c>
    </row>
    <row r="35" spans="10:19">
      <c r="J35" s="252" t="s">
        <v>11</v>
      </c>
      <c r="K35" s="251" t="s">
        <v>790</v>
      </c>
      <c r="L35" s="251">
        <v>933</v>
      </c>
      <c r="M35" s="251">
        <v>718.4</v>
      </c>
      <c r="N35" s="251">
        <v>205.3</v>
      </c>
      <c r="O35" s="251">
        <v>12.73</v>
      </c>
      <c r="P35" s="267">
        <v>65</v>
      </c>
      <c r="Q35" s="268">
        <v>2142.9</v>
      </c>
      <c r="R35" s="267">
        <f t="shared" si="0"/>
        <v>43.539129217415649</v>
      </c>
      <c r="S35" s="251">
        <v>6.2</v>
      </c>
    </row>
    <row r="36" spans="10:19">
      <c r="J36" s="252" t="s">
        <v>12</v>
      </c>
      <c r="K36" s="251" t="s">
        <v>790</v>
      </c>
      <c r="L36" s="251">
        <v>31.9</v>
      </c>
      <c r="M36" s="251">
        <v>26.7</v>
      </c>
      <c r="N36" s="251">
        <v>17.3</v>
      </c>
      <c r="O36" s="251">
        <v>0.51</v>
      </c>
      <c r="P36" s="267">
        <v>14.9</v>
      </c>
      <c r="Q36" s="268">
        <v>47.8</v>
      </c>
      <c r="R36" s="267">
        <f t="shared" si="0"/>
        <v>66.736401673640174</v>
      </c>
      <c r="S36" s="251">
        <v>2.94</v>
      </c>
    </row>
    <row r="37" spans="10:19">
      <c r="J37" s="252" t="s">
        <v>42</v>
      </c>
      <c r="K37" s="251" t="s">
        <v>790</v>
      </c>
      <c r="L37" s="251">
        <v>20.3</v>
      </c>
      <c r="M37" s="251">
        <v>16.5</v>
      </c>
      <c r="N37" s="251">
        <v>6.5</v>
      </c>
      <c r="O37" s="251">
        <v>0.18</v>
      </c>
      <c r="P37" s="267">
        <v>39.700000000000003</v>
      </c>
      <c r="Q37" s="268">
        <v>24.1</v>
      </c>
      <c r="R37" s="267">
        <f t="shared" si="0"/>
        <v>84.232365145228215</v>
      </c>
      <c r="S37" s="251">
        <v>2.82</v>
      </c>
    </row>
    <row r="38" spans="10:19">
      <c r="J38" s="252" t="s">
        <v>49</v>
      </c>
      <c r="K38" s="251" t="s">
        <v>790</v>
      </c>
      <c r="L38" s="251">
        <v>178</v>
      </c>
      <c r="M38" s="251">
        <v>178</v>
      </c>
      <c r="N38" s="251">
        <v>103.2</v>
      </c>
      <c r="O38" s="251">
        <v>0.52</v>
      </c>
      <c r="P38" s="267">
        <v>42.2</v>
      </c>
      <c r="Q38" s="268">
        <v>1046.7</v>
      </c>
      <c r="R38" s="267">
        <f t="shared" si="0"/>
        <v>17.005827839877711</v>
      </c>
      <c r="S38" s="251">
        <v>0.5</v>
      </c>
    </row>
    <row r="39" spans="10:19">
      <c r="J39" s="252" t="s">
        <v>61</v>
      </c>
      <c r="K39" s="251" t="s">
        <v>790</v>
      </c>
      <c r="L39" s="251">
        <v>93.7</v>
      </c>
      <c r="M39" s="251">
        <v>41.6</v>
      </c>
      <c r="N39" s="251">
        <v>26.8</v>
      </c>
      <c r="O39" s="251">
        <v>0.33</v>
      </c>
      <c r="P39" s="267">
        <v>31.1</v>
      </c>
      <c r="Q39" s="268">
        <v>164.8</v>
      </c>
      <c r="R39" s="267">
        <f t="shared" si="0"/>
        <v>56.856796116504853</v>
      </c>
      <c r="S39" s="251">
        <v>1.23</v>
      </c>
    </row>
    <row r="40" spans="10:19">
      <c r="J40" s="252" t="s">
        <v>62</v>
      </c>
      <c r="K40" s="251" t="s">
        <v>790</v>
      </c>
      <c r="L40" s="251">
        <v>692</v>
      </c>
      <c r="M40" s="251">
        <v>325.2</v>
      </c>
      <c r="N40" s="251">
        <v>221.4</v>
      </c>
      <c r="O40" s="251">
        <v>3.99</v>
      </c>
      <c r="P40" s="267">
        <v>11</v>
      </c>
      <c r="Q40" s="268">
        <v>1524.9</v>
      </c>
      <c r="R40" s="267">
        <f t="shared" si="0"/>
        <v>45.380024919666859</v>
      </c>
      <c r="S40" s="251">
        <v>1.8</v>
      </c>
    </row>
    <row r="41" spans="10:19">
      <c r="J41" s="264" t="s">
        <v>72</v>
      </c>
      <c r="K41" s="251" t="s">
        <v>790</v>
      </c>
      <c r="L41" s="265">
        <v>399</v>
      </c>
      <c r="M41" s="265">
        <v>235.4</v>
      </c>
      <c r="N41" s="265">
        <v>99.8</v>
      </c>
      <c r="O41" s="265">
        <v>5.4</v>
      </c>
      <c r="P41" s="273">
        <v>42.3</v>
      </c>
      <c r="Q41" s="274">
        <v>731.1</v>
      </c>
      <c r="R41" s="273">
        <f t="shared" si="0"/>
        <v>54.575297496922445</v>
      </c>
      <c r="S41" s="265">
        <v>5.41</v>
      </c>
    </row>
  </sheetData>
  <sortState ref="J2:S41">
    <sortCondition ref="K2:K41"/>
  </sortState>
  <pageMargins left="0.7" right="0.7" top="0.75" bottom="0.75" header="0.3" footer="0.3"/>
  <pageSetup orientation="portrait" verticalDpi="0" r:id="rId1"/>
  <drawing r:id="rId2"/>
  <legacyDrawing r:id="rId3"/>
</worksheet>
</file>

<file path=xl/worksheets/sheet26.xml><?xml version="1.0" encoding="utf-8"?>
<worksheet xmlns="http://schemas.openxmlformats.org/spreadsheetml/2006/main" xmlns:r="http://schemas.openxmlformats.org/officeDocument/2006/relationships">
  <dimension ref="A1:H194"/>
  <sheetViews>
    <sheetView workbookViewId="0">
      <selection activeCell="A24" sqref="A24"/>
    </sheetView>
  </sheetViews>
  <sheetFormatPr defaultRowHeight="14.5"/>
  <cols>
    <col min="1" max="1" width="14" style="99" customWidth="1"/>
    <col min="2" max="3" width="9.1796875" style="76"/>
    <col min="4" max="4" width="14" style="99" customWidth="1"/>
    <col min="5" max="5" width="9.1796875" style="76"/>
  </cols>
  <sheetData>
    <row r="1" spans="1:7">
      <c r="A1" s="161" t="s">
        <v>784</v>
      </c>
      <c r="B1" s="76" t="s">
        <v>1522</v>
      </c>
      <c r="D1" s="161" t="s">
        <v>784</v>
      </c>
      <c r="E1" s="76" t="s">
        <v>1522</v>
      </c>
      <c r="G1" s="166" t="s">
        <v>1570</v>
      </c>
    </row>
    <row r="2" spans="1:7">
      <c r="A2" s="162" t="s">
        <v>3</v>
      </c>
      <c r="B2" s="179">
        <v>-11.86148</v>
      </c>
      <c r="D2" s="162" t="s">
        <v>3</v>
      </c>
      <c r="E2" s="179">
        <v>-11.86148</v>
      </c>
    </row>
    <row r="3" spans="1:7">
      <c r="A3" s="162" t="s">
        <v>31</v>
      </c>
      <c r="B3" s="179">
        <v>-10.52023</v>
      </c>
      <c r="D3" s="162" t="s">
        <v>31</v>
      </c>
      <c r="E3" s="179">
        <v>-10.52023</v>
      </c>
    </row>
    <row r="4" spans="1:7">
      <c r="A4" s="162" t="s">
        <v>21</v>
      </c>
      <c r="B4" s="179">
        <v>-5.2681740000000001</v>
      </c>
      <c r="D4" s="162" t="s">
        <v>21</v>
      </c>
      <c r="E4" s="179">
        <v>-5.2681740000000001</v>
      </c>
    </row>
    <row r="5" spans="1:7">
      <c r="A5" s="162" t="s">
        <v>181</v>
      </c>
      <c r="B5" s="179">
        <v>-4.985449</v>
      </c>
      <c r="D5" s="162" t="s">
        <v>181</v>
      </c>
      <c r="E5" s="179">
        <v>-4.985449</v>
      </c>
    </row>
    <row r="6" spans="1:7">
      <c r="A6" s="162" t="s">
        <v>7</v>
      </c>
      <c r="B6" s="179">
        <v>-4.2311709999999998</v>
      </c>
      <c r="D6" s="162" t="s">
        <v>7</v>
      </c>
      <c r="E6" s="179">
        <v>-4.2311709999999998</v>
      </c>
    </row>
    <row r="7" spans="1:7">
      <c r="A7" s="162" t="s">
        <v>52</v>
      </c>
      <c r="B7" s="179">
        <v>-4.1781860000000002</v>
      </c>
      <c r="D7" s="162" t="s">
        <v>52</v>
      </c>
      <c r="E7" s="179">
        <v>-4.1781860000000002</v>
      </c>
    </row>
    <row r="8" spans="1:7">
      <c r="A8" s="162" t="s">
        <v>151</v>
      </c>
      <c r="B8" s="179">
        <v>-3.230782</v>
      </c>
      <c r="D8" s="162" t="s">
        <v>151</v>
      </c>
      <c r="E8" s="179">
        <v>-3.230782</v>
      </c>
    </row>
    <row r="9" spans="1:7">
      <c r="A9" s="162" t="s">
        <v>892</v>
      </c>
      <c r="B9" s="179">
        <v>-1.631589</v>
      </c>
      <c r="D9" s="162" t="s">
        <v>892</v>
      </c>
      <c r="E9" s="179">
        <v>-1.631589</v>
      </c>
    </row>
    <row r="10" spans="1:7">
      <c r="A10" s="162" t="s">
        <v>1079</v>
      </c>
      <c r="B10" s="179">
        <v>-1.615772</v>
      </c>
      <c r="D10" s="162" t="s">
        <v>1079</v>
      </c>
      <c r="E10" s="179">
        <v>-1.615772</v>
      </c>
    </row>
    <row r="11" spans="1:7">
      <c r="A11" s="162" t="s">
        <v>43</v>
      </c>
      <c r="B11" s="179">
        <v>-1.6102890000000001</v>
      </c>
      <c r="D11" s="162" t="s">
        <v>43</v>
      </c>
      <c r="E11" s="179">
        <v>-1.6102890000000001</v>
      </c>
    </row>
    <row r="12" spans="1:7">
      <c r="A12" s="162" t="s">
        <v>70</v>
      </c>
      <c r="B12" s="179">
        <v>-1.5969770000000001</v>
      </c>
      <c r="D12" s="162" t="s">
        <v>70</v>
      </c>
      <c r="E12" s="179">
        <v>-1.5969770000000001</v>
      </c>
    </row>
    <row r="13" spans="1:7">
      <c r="A13" s="162" t="s">
        <v>55</v>
      </c>
      <c r="B13" s="179">
        <v>-1.5874870000000001</v>
      </c>
      <c r="D13" s="162" t="s">
        <v>55</v>
      </c>
      <c r="E13" s="179">
        <v>-1.5874870000000001</v>
      </c>
    </row>
    <row r="14" spans="1:7">
      <c r="A14" s="162" t="s">
        <v>89</v>
      </c>
      <c r="B14" s="179">
        <v>-1.5743069999999999</v>
      </c>
      <c r="D14" s="162" t="s">
        <v>89</v>
      </c>
      <c r="E14" s="179">
        <v>-1.5743069999999999</v>
      </c>
    </row>
    <row r="15" spans="1:7">
      <c r="A15" s="162" t="s">
        <v>5</v>
      </c>
      <c r="B15" s="179">
        <v>-1.3634900000000001</v>
      </c>
      <c r="D15" s="162" t="s">
        <v>5</v>
      </c>
      <c r="E15" s="179">
        <v>-1.3634900000000001</v>
      </c>
    </row>
    <row r="16" spans="1:7">
      <c r="A16" s="162" t="s">
        <v>37</v>
      </c>
      <c r="B16" s="179">
        <v>-1.3590089999999999</v>
      </c>
      <c r="D16" s="162" t="s">
        <v>37</v>
      </c>
      <c r="E16" s="179">
        <v>-1.3590089999999999</v>
      </c>
    </row>
    <row r="17" spans="1:5">
      <c r="A17" s="162" t="s">
        <v>15</v>
      </c>
      <c r="B17" s="179">
        <v>-1.357094</v>
      </c>
      <c r="D17" s="162" t="s">
        <v>15</v>
      </c>
      <c r="E17" s="179">
        <v>-1.357094</v>
      </c>
    </row>
    <row r="18" spans="1:5">
      <c r="A18" s="162" t="s">
        <v>90</v>
      </c>
      <c r="B18" s="179">
        <v>-1.353078</v>
      </c>
      <c r="D18" s="162" t="s">
        <v>90</v>
      </c>
      <c r="E18" s="179">
        <v>-1.353078</v>
      </c>
    </row>
    <row r="19" spans="1:5">
      <c r="A19" s="162" t="s">
        <v>22</v>
      </c>
      <c r="B19" s="179">
        <v>-1.3406180000000001</v>
      </c>
      <c r="D19" s="162" t="s">
        <v>22</v>
      </c>
      <c r="E19" s="179">
        <v>-1.3406180000000001</v>
      </c>
    </row>
    <row r="20" spans="1:5">
      <c r="A20" s="162" t="s">
        <v>67</v>
      </c>
      <c r="B20" s="179">
        <v>-1.340425</v>
      </c>
      <c r="D20" s="162" t="s">
        <v>67</v>
      </c>
      <c r="E20" s="179">
        <v>-1.340425</v>
      </c>
    </row>
    <row r="21" spans="1:5">
      <c r="A21" s="162" t="s">
        <v>58</v>
      </c>
      <c r="B21" s="179">
        <v>-1.3384480000000001</v>
      </c>
      <c r="D21" s="162" t="s">
        <v>58</v>
      </c>
      <c r="E21" s="179">
        <v>-1.3384480000000001</v>
      </c>
    </row>
    <row r="22" spans="1:5">
      <c r="A22" s="162" t="s">
        <v>54</v>
      </c>
      <c r="B22" s="179">
        <v>-1.330997</v>
      </c>
      <c r="D22" s="162" t="s">
        <v>54</v>
      </c>
      <c r="E22" s="179">
        <v>-1.330997</v>
      </c>
    </row>
    <row r="23" spans="1:5">
      <c r="A23" s="162" t="s">
        <v>47</v>
      </c>
      <c r="B23" s="179">
        <v>-1.279066</v>
      </c>
      <c r="D23" s="162" t="s">
        <v>47</v>
      </c>
      <c r="E23" s="179">
        <v>-1.279066</v>
      </c>
    </row>
    <row r="24" spans="1:5">
      <c r="A24" s="162" t="s">
        <v>11</v>
      </c>
      <c r="B24" s="179">
        <v>-1.267801</v>
      </c>
      <c r="D24" s="162" t="s">
        <v>11</v>
      </c>
      <c r="E24" s="179">
        <v>-1.267801</v>
      </c>
    </row>
    <row r="25" spans="1:5">
      <c r="A25" s="162" t="s">
        <v>73</v>
      </c>
      <c r="B25" s="179">
        <v>-1.125848</v>
      </c>
      <c r="D25" s="162" t="s">
        <v>73</v>
      </c>
      <c r="E25" s="179">
        <v>-1.125848</v>
      </c>
    </row>
    <row r="26" spans="1:5">
      <c r="A26" s="162" t="s">
        <v>14</v>
      </c>
      <c r="B26" s="179">
        <v>-1.001463</v>
      </c>
      <c r="D26" s="162" t="s">
        <v>14</v>
      </c>
      <c r="E26" s="179">
        <v>-1.001463</v>
      </c>
    </row>
    <row r="27" spans="1:5">
      <c r="A27" s="162" t="s">
        <v>69</v>
      </c>
      <c r="B27" s="179">
        <v>-0.87445410000000001</v>
      </c>
      <c r="D27" s="162"/>
    </row>
    <row r="28" spans="1:5">
      <c r="A28" s="162" t="s">
        <v>45</v>
      </c>
      <c r="B28" s="179">
        <v>-0.79456819999999995</v>
      </c>
      <c r="D28" s="162"/>
    </row>
    <row r="29" spans="1:5">
      <c r="A29" s="162" t="s">
        <v>88</v>
      </c>
      <c r="B29" s="179">
        <v>-0.58193490000000003</v>
      </c>
      <c r="D29" s="162"/>
    </row>
    <row r="30" spans="1:5">
      <c r="A30" s="162" t="s">
        <v>80</v>
      </c>
      <c r="B30" s="179">
        <v>-0.57798070000000001</v>
      </c>
      <c r="D30" s="162"/>
    </row>
    <row r="31" spans="1:5">
      <c r="A31" s="162" t="s">
        <v>36</v>
      </c>
      <c r="B31" s="179">
        <v>-0.5702043</v>
      </c>
      <c r="D31" s="162"/>
    </row>
    <row r="32" spans="1:5">
      <c r="A32" s="162" t="s">
        <v>86</v>
      </c>
      <c r="B32" s="179">
        <v>-0.56374599999999997</v>
      </c>
      <c r="D32" s="162" t="s">
        <v>75</v>
      </c>
      <c r="E32" s="179">
        <v>1.015436</v>
      </c>
    </row>
    <row r="33" spans="1:8">
      <c r="A33" s="162" t="s">
        <v>960</v>
      </c>
      <c r="B33" s="179">
        <v>-0.54344519999999996</v>
      </c>
      <c r="D33" s="162" t="s">
        <v>82</v>
      </c>
      <c r="E33" s="179">
        <v>1.0835760000000001</v>
      </c>
    </row>
    <row r="34" spans="1:8">
      <c r="A34" s="162" t="s">
        <v>35</v>
      </c>
      <c r="B34" s="179">
        <v>-0.51804329999999998</v>
      </c>
      <c r="D34" s="162" t="s">
        <v>33</v>
      </c>
      <c r="E34" s="179">
        <v>1.086198</v>
      </c>
    </row>
    <row r="35" spans="1:8">
      <c r="A35" s="162" t="s">
        <v>81</v>
      </c>
      <c r="B35" s="179">
        <v>-0.51523920000000001</v>
      </c>
      <c r="D35" s="162" t="s">
        <v>91</v>
      </c>
      <c r="E35" s="179">
        <v>1.118741</v>
      </c>
    </row>
    <row r="36" spans="1:8">
      <c r="A36" s="162" t="s">
        <v>74</v>
      </c>
      <c r="B36" s="179">
        <v>-0.50311629999999996</v>
      </c>
      <c r="D36" s="162" t="s">
        <v>61</v>
      </c>
      <c r="E36" s="179">
        <v>1.14175</v>
      </c>
    </row>
    <row r="37" spans="1:8">
      <c r="A37" s="162" t="s">
        <v>350</v>
      </c>
      <c r="B37" s="179">
        <v>-0.45540320000000001</v>
      </c>
      <c r="D37" s="162" t="s">
        <v>25</v>
      </c>
      <c r="E37" s="179">
        <v>1.5315920000000001</v>
      </c>
    </row>
    <row r="38" spans="1:8">
      <c r="A38" s="162" t="s">
        <v>16</v>
      </c>
      <c r="B38" s="179">
        <v>-0.45079010000000003</v>
      </c>
      <c r="D38" s="162" t="s">
        <v>42</v>
      </c>
      <c r="E38" s="179">
        <v>1.648074</v>
      </c>
      <c r="H38" s="76" t="s">
        <v>1523</v>
      </c>
    </row>
    <row r="39" spans="1:8">
      <c r="A39" s="162" t="s">
        <v>13</v>
      </c>
      <c r="B39" s="179">
        <v>-0.39940740000000002</v>
      </c>
      <c r="D39" s="162" t="s">
        <v>60</v>
      </c>
      <c r="E39" s="179">
        <v>1.856984</v>
      </c>
    </row>
    <row r="40" spans="1:8">
      <c r="A40" s="162" t="s">
        <v>427</v>
      </c>
      <c r="B40" s="179">
        <v>-0.35661999999999999</v>
      </c>
      <c r="D40" s="162" t="s">
        <v>38</v>
      </c>
      <c r="E40" s="179">
        <v>1.8842190000000001</v>
      </c>
    </row>
    <row r="41" spans="1:8">
      <c r="A41" s="162" t="s">
        <v>28</v>
      </c>
      <c r="B41" s="179">
        <v>-0.35200690000000001</v>
      </c>
      <c r="D41" s="162" t="s">
        <v>30</v>
      </c>
      <c r="E41" s="179">
        <v>1.904828</v>
      </c>
    </row>
    <row r="42" spans="1:8">
      <c r="A42" s="162" t="s">
        <v>84</v>
      </c>
      <c r="B42" s="179">
        <v>-0.3509526</v>
      </c>
      <c r="D42" s="162" t="s">
        <v>447</v>
      </c>
      <c r="E42" s="179">
        <v>2.1905939999999999</v>
      </c>
    </row>
    <row r="43" spans="1:8">
      <c r="A43" s="162" t="s">
        <v>12</v>
      </c>
      <c r="B43" s="179">
        <v>-0.33822980000000002</v>
      </c>
      <c r="D43" s="162" t="s">
        <v>421</v>
      </c>
      <c r="E43" s="179">
        <v>2.2085189999999999</v>
      </c>
    </row>
    <row r="44" spans="1:8">
      <c r="A44" s="162" t="s">
        <v>105</v>
      </c>
      <c r="B44" s="179">
        <v>-0.32603860000000001</v>
      </c>
      <c r="D44" s="162" t="s">
        <v>40</v>
      </c>
      <c r="E44" s="179">
        <v>2.3062450000000001</v>
      </c>
    </row>
    <row r="45" spans="1:8">
      <c r="A45" s="162" t="s">
        <v>108</v>
      </c>
      <c r="B45" s="179">
        <v>-0.32155729999999999</v>
      </c>
      <c r="D45" s="162" t="s">
        <v>9</v>
      </c>
      <c r="E45" s="179">
        <v>2.3186140000000002</v>
      </c>
    </row>
    <row r="46" spans="1:8">
      <c r="A46" s="162" t="s">
        <v>77</v>
      </c>
      <c r="B46" s="179">
        <v>-0.3185905</v>
      </c>
      <c r="D46" s="162" t="s">
        <v>8</v>
      </c>
      <c r="E46" s="179">
        <v>2.4763329999999999</v>
      </c>
    </row>
    <row r="47" spans="1:8">
      <c r="A47" s="162" t="s">
        <v>92</v>
      </c>
      <c r="B47" s="179">
        <v>-0.31457180000000001</v>
      </c>
      <c r="D47" s="162" t="s">
        <v>93</v>
      </c>
      <c r="E47" s="179">
        <v>2.9825689999999998</v>
      </c>
    </row>
    <row r="48" spans="1:8">
      <c r="A48" s="162" t="s">
        <v>2</v>
      </c>
      <c r="B48" s="179">
        <v>-0.31417630000000002</v>
      </c>
      <c r="D48" s="162" t="s">
        <v>64</v>
      </c>
      <c r="E48" s="179">
        <v>3.05986</v>
      </c>
    </row>
    <row r="49" spans="1:5">
      <c r="A49" s="162" t="s">
        <v>425</v>
      </c>
      <c r="B49" s="179">
        <v>-0.31048579999999998</v>
      </c>
      <c r="D49" s="162" t="s">
        <v>4</v>
      </c>
      <c r="E49" s="179">
        <v>3.2660879999999999</v>
      </c>
    </row>
    <row r="50" spans="1:5">
      <c r="A50" s="162" t="s">
        <v>180</v>
      </c>
      <c r="B50" s="179">
        <v>-0.29084700000000002</v>
      </c>
      <c r="D50" s="162" t="s">
        <v>26</v>
      </c>
      <c r="E50" s="179">
        <v>3.549083</v>
      </c>
    </row>
    <row r="51" spans="1:5">
      <c r="A51" s="162" t="s">
        <v>57</v>
      </c>
      <c r="B51" s="179">
        <v>-0.2785222</v>
      </c>
      <c r="D51" s="162" t="s">
        <v>19</v>
      </c>
      <c r="E51" s="179">
        <v>3.819512</v>
      </c>
    </row>
    <row r="52" spans="1:5">
      <c r="A52" s="162" t="s">
        <v>29</v>
      </c>
      <c r="B52" s="179">
        <v>-0.27806209999999998</v>
      </c>
      <c r="D52" s="162" t="s">
        <v>132</v>
      </c>
      <c r="E52" s="179">
        <v>4.5297850000000004</v>
      </c>
    </row>
    <row r="53" spans="1:5">
      <c r="A53" s="162" t="s">
        <v>56</v>
      </c>
      <c r="B53" s="179">
        <v>-0.27621980000000002</v>
      </c>
      <c r="D53" s="162" t="s">
        <v>34</v>
      </c>
      <c r="E53" s="179">
        <v>4.5784909999999996</v>
      </c>
    </row>
    <row r="54" spans="1:5">
      <c r="A54" s="162" t="s">
        <v>803</v>
      </c>
      <c r="B54" s="179">
        <v>-0.26896759999999997</v>
      </c>
      <c r="D54" s="162" t="s">
        <v>76</v>
      </c>
      <c r="E54" s="179">
        <v>4.618366</v>
      </c>
    </row>
    <row r="55" spans="1:5">
      <c r="A55" s="162" t="s">
        <v>816</v>
      </c>
      <c r="B55" s="179">
        <v>-0.26198199999999999</v>
      </c>
      <c r="D55" s="162" t="s">
        <v>94</v>
      </c>
      <c r="E55" s="179">
        <v>7.8487299999999998</v>
      </c>
    </row>
    <row r="56" spans="1:5">
      <c r="A56" s="162" t="s">
        <v>18</v>
      </c>
      <c r="B56" s="179">
        <v>-0.23641209999999999</v>
      </c>
      <c r="D56" s="162"/>
    </row>
    <row r="57" spans="1:5">
      <c r="A57" s="162" t="s">
        <v>428</v>
      </c>
      <c r="B57" s="179">
        <v>-0.23172880000000001</v>
      </c>
      <c r="D57" s="162"/>
    </row>
    <row r="58" spans="1:5">
      <c r="A58" s="162" t="s">
        <v>103</v>
      </c>
      <c r="B58" s="179">
        <v>-0.2194094</v>
      </c>
      <c r="D58" s="162"/>
    </row>
    <row r="59" spans="1:5">
      <c r="A59" s="162" t="s">
        <v>44</v>
      </c>
      <c r="B59" s="179">
        <v>-0.21927759999999999</v>
      </c>
      <c r="D59" s="162"/>
    </row>
    <row r="60" spans="1:5">
      <c r="A60" s="162" t="s">
        <v>101</v>
      </c>
      <c r="B60" s="179">
        <v>-0.19687099999999999</v>
      </c>
      <c r="D60" s="162"/>
    </row>
    <row r="61" spans="1:5">
      <c r="A61" s="162" t="s">
        <v>79</v>
      </c>
      <c r="B61" s="179">
        <v>-0.1044789</v>
      </c>
      <c r="D61" s="162"/>
    </row>
    <row r="62" spans="1:5">
      <c r="A62" s="162" t="s">
        <v>125</v>
      </c>
      <c r="B62" s="179">
        <v>-8.57599E-2</v>
      </c>
      <c r="D62" s="162"/>
    </row>
    <row r="63" spans="1:5">
      <c r="A63" s="162" t="s">
        <v>131</v>
      </c>
      <c r="B63" s="179">
        <v>-7.6797199999999996E-2</v>
      </c>
      <c r="D63" s="162"/>
    </row>
    <row r="64" spans="1:5">
      <c r="A64" s="162" t="s">
        <v>53</v>
      </c>
      <c r="B64" s="179">
        <v>-6.7834599999999995E-2</v>
      </c>
      <c r="D64" s="162"/>
    </row>
    <row r="65" spans="1:4">
      <c r="A65" s="162" t="s">
        <v>39</v>
      </c>
      <c r="B65" s="179">
        <v>-5.8740199999999999E-2</v>
      </c>
      <c r="D65" s="162"/>
    </row>
    <row r="66" spans="1:4">
      <c r="A66" s="162" t="s">
        <v>349</v>
      </c>
      <c r="B66" s="179">
        <v>-5.7817399999999998E-2</v>
      </c>
      <c r="D66" s="162"/>
    </row>
    <row r="67" spans="1:4">
      <c r="A67" s="162" t="s">
        <v>72</v>
      </c>
      <c r="B67" s="179">
        <v>-3.5410799999999999E-2</v>
      </c>
      <c r="D67" s="164"/>
    </row>
    <row r="68" spans="1:4">
      <c r="A68" s="162" t="s">
        <v>51</v>
      </c>
      <c r="B68" s="179">
        <v>-2.3067299999999999E-2</v>
      </c>
      <c r="D68" s="162"/>
    </row>
    <row r="69" spans="1:4">
      <c r="A69" s="162" t="s">
        <v>102</v>
      </c>
      <c r="B69" s="179">
        <v>8.1366800000000003E-2</v>
      </c>
      <c r="D69" s="162"/>
    </row>
    <row r="70" spans="1:4">
      <c r="A70" s="162" t="s">
        <v>49</v>
      </c>
      <c r="B70" s="179">
        <v>9.9951700000000004E-2</v>
      </c>
      <c r="D70" s="162"/>
    </row>
    <row r="71" spans="1:4">
      <c r="A71" s="162" t="s">
        <v>65</v>
      </c>
      <c r="B71" s="179">
        <v>0.29876540000000001</v>
      </c>
      <c r="D71" s="162"/>
    </row>
    <row r="72" spans="1:4">
      <c r="A72" s="162" t="s">
        <v>424</v>
      </c>
      <c r="B72" s="179">
        <v>0.52442569999999999</v>
      </c>
      <c r="D72" s="162"/>
    </row>
    <row r="73" spans="1:4">
      <c r="A73" s="162" t="s">
        <v>66</v>
      </c>
      <c r="B73" s="179">
        <v>0.56106719999999999</v>
      </c>
      <c r="D73" s="162"/>
    </row>
    <row r="74" spans="1:4">
      <c r="A74" s="162" t="s">
        <v>351</v>
      </c>
      <c r="B74" s="179">
        <v>0.62791620000000004</v>
      </c>
      <c r="D74" s="162"/>
    </row>
    <row r="75" spans="1:4">
      <c r="A75" s="162" t="s">
        <v>59</v>
      </c>
      <c r="B75" s="179">
        <v>0.63435010000000003</v>
      </c>
      <c r="D75" s="162"/>
    </row>
    <row r="76" spans="1:4">
      <c r="A76" s="162" t="s">
        <v>423</v>
      </c>
      <c r="B76" s="179">
        <v>0.71022390000000002</v>
      </c>
      <c r="D76" s="162"/>
    </row>
    <row r="77" spans="1:4">
      <c r="A77" s="162" t="s">
        <v>32</v>
      </c>
      <c r="B77" s="179">
        <v>0.71127830000000003</v>
      </c>
      <c r="D77" s="162"/>
    </row>
    <row r="78" spans="1:4">
      <c r="A78" s="162" t="s">
        <v>426</v>
      </c>
      <c r="B78" s="179">
        <v>0.71615519999999999</v>
      </c>
      <c r="D78" s="162"/>
    </row>
    <row r="79" spans="1:4">
      <c r="A79" s="162" t="s">
        <v>1</v>
      </c>
      <c r="B79" s="179">
        <v>0.76716309999999999</v>
      </c>
      <c r="D79" s="162"/>
    </row>
    <row r="80" spans="1:4">
      <c r="A80" s="162" t="s">
        <v>17</v>
      </c>
      <c r="B80" s="179">
        <v>0.77059009999999994</v>
      </c>
      <c r="D80" s="162"/>
    </row>
    <row r="81" spans="1:4">
      <c r="A81" s="162" t="s">
        <v>68</v>
      </c>
      <c r="B81" s="179">
        <v>0.77076750000000005</v>
      </c>
      <c r="D81" s="162"/>
    </row>
    <row r="82" spans="1:4">
      <c r="A82" s="162" t="s">
        <v>48</v>
      </c>
      <c r="B82" s="179">
        <v>0.77665300000000004</v>
      </c>
      <c r="D82" s="162"/>
    </row>
    <row r="83" spans="1:4">
      <c r="A83" s="162" t="s">
        <v>24</v>
      </c>
      <c r="B83" s="179">
        <v>0.77788500000000005</v>
      </c>
      <c r="D83" s="162"/>
    </row>
    <row r="84" spans="1:4">
      <c r="A84" s="162" t="s">
        <v>23</v>
      </c>
      <c r="B84" s="179">
        <v>0.79260129999999995</v>
      </c>
      <c r="D84" s="162"/>
    </row>
    <row r="85" spans="1:4">
      <c r="A85" s="163" t="s">
        <v>46</v>
      </c>
      <c r="B85" s="179">
        <v>0.80736330000000001</v>
      </c>
      <c r="D85" s="162"/>
    </row>
    <row r="86" spans="1:4">
      <c r="A86" s="162" t="s">
        <v>27</v>
      </c>
      <c r="B86" s="179">
        <v>0.82256629999999997</v>
      </c>
      <c r="D86" s="162"/>
    </row>
    <row r="87" spans="1:4">
      <c r="A87" s="162" t="s">
        <v>75</v>
      </c>
      <c r="B87" s="179">
        <v>1.015436</v>
      </c>
      <c r="D87" s="162"/>
    </row>
    <row r="88" spans="1:4">
      <c r="A88" s="162" t="s">
        <v>82</v>
      </c>
      <c r="B88" s="179">
        <v>1.0835760000000001</v>
      </c>
      <c r="D88" s="164"/>
    </row>
    <row r="89" spans="1:4">
      <c r="A89" s="162" t="s">
        <v>33</v>
      </c>
      <c r="B89" s="179">
        <v>1.086198</v>
      </c>
      <c r="D89" s="162"/>
    </row>
    <row r="90" spans="1:4">
      <c r="A90" s="162" t="s">
        <v>91</v>
      </c>
      <c r="B90" s="179">
        <v>1.118741</v>
      </c>
      <c r="D90" s="162"/>
    </row>
    <row r="91" spans="1:4">
      <c r="A91" s="162" t="s">
        <v>61</v>
      </c>
      <c r="B91" s="179">
        <v>1.14175</v>
      </c>
      <c r="D91" s="162"/>
    </row>
    <row r="92" spans="1:4">
      <c r="A92" s="162" t="s">
        <v>25</v>
      </c>
      <c r="B92" s="179">
        <v>1.5315920000000001</v>
      </c>
      <c r="D92" s="162"/>
    </row>
    <row r="93" spans="1:4">
      <c r="A93" s="162" t="s">
        <v>42</v>
      </c>
      <c r="B93" s="179">
        <v>1.648074</v>
      </c>
      <c r="D93" s="162"/>
    </row>
    <row r="94" spans="1:4">
      <c r="A94" s="162" t="s">
        <v>60</v>
      </c>
      <c r="B94" s="179">
        <v>1.856984</v>
      </c>
      <c r="D94" s="162"/>
    </row>
    <row r="95" spans="1:4">
      <c r="A95" s="162" t="s">
        <v>38</v>
      </c>
      <c r="B95" s="179">
        <v>1.8842190000000001</v>
      </c>
      <c r="D95" s="162"/>
    </row>
    <row r="96" spans="1:4">
      <c r="A96" s="162" t="s">
        <v>30</v>
      </c>
      <c r="B96" s="179">
        <v>1.904828</v>
      </c>
      <c r="D96" s="162"/>
    </row>
    <row r="97" spans="1:4">
      <c r="A97" s="162" t="s">
        <v>763</v>
      </c>
      <c r="B97" s="179">
        <v>2.1905939999999999</v>
      </c>
      <c r="D97" s="162"/>
    </row>
    <row r="98" spans="1:4">
      <c r="A98" s="162" t="s">
        <v>421</v>
      </c>
      <c r="B98" s="179">
        <v>2.2085189999999999</v>
      </c>
      <c r="D98" s="162"/>
    </row>
    <row r="99" spans="1:4">
      <c r="A99" s="162" t="s">
        <v>40</v>
      </c>
      <c r="B99" s="179">
        <v>2.3062450000000001</v>
      </c>
      <c r="D99" s="162"/>
    </row>
    <row r="100" spans="1:4">
      <c r="A100" s="162" t="s">
        <v>9</v>
      </c>
      <c r="B100" s="179">
        <v>2.3186140000000002</v>
      </c>
      <c r="D100" s="162"/>
    </row>
    <row r="101" spans="1:4">
      <c r="A101" s="162" t="s">
        <v>8</v>
      </c>
      <c r="B101" s="179">
        <v>2.4763329999999999</v>
      </c>
      <c r="D101" s="162"/>
    </row>
    <row r="102" spans="1:4">
      <c r="A102" s="162" t="s">
        <v>93</v>
      </c>
      <c r="B102" s="179">
        <v>2.9825689999999998</v>
      </c>
      <c r="D102" s="162"/>
    </row>
    <row r="103" spans="1:4">
      <c r="A103" s="162" t="s">
        <v>64</v>
      </c>
      <c r="B103" s="179">
        <v>3.05986</v>
      </c>
      <c r="D103" s="162"/>
    </row>
    <row r="104" spans="1:4">
      <c r="A104" s="162" t="s">
        <v>4</v>
      </c>
      <c r="B104" s="179">
        <v>3.2660879999999999</v>
      </c>
      <c r="D104" s="162"/>
    </row>
    <row r="105" spans="1:4">
      <c r="A105" s="162" t="s">
        <v>26</v>
      </c>
      <c r="B105" s="179">
        <v>3.549083</v>
      </c>
      <c r="D105" s="162"/>
    </row>
    <row r="106" spans="1:4">
      <c r="A106" s="162" t="s">
        <v>19</v>
      </c>
      <c r="B106" s="179">
        <v>3.819512</v>
      </c>
      <c r="D106" s="162"/>
    </row>
    <row r="107" spans="1:4">
      <c r="A107" s="162" t="s">
        <v>132</v>
      </c>
      <c r="B107" s="179">
        <v>4.5297850000000004</v>
      </c>
      <c r="D107" s="162"/>
    </row>
    <row r="108" spans="1:4">
      <c r="A108" s="162" t="s">
        <v>34</v>
      </c>
      <c r="B108" s="179">
        <v>4.5784909999999996</v>
      </c>
      <c r="D108" s="162"/>
    </row>
    <row r="109" spans="1:4">
      <c r="A109" s="162" t="s">
        <v>76</v>
      </c>
      <c r="B109" s="179">
        <v>4.618366</v>
      </c>
      <c r="D109" s="164"/>
    </row>
    <row r="110" spans="1:4">
      <c r="A110" s="162" t="s">
        <v>94</v>
      </c>
      <c r="B110" s="179">
        <v>7.8487299999999998</v>
      </c>
      <c r="D110" s="162"/>
    </row>
    <row r="111" spans="1:4">
      <c r="A111" s="162"/>
      <c r="B111" s="179"/>
      <c r="D111" s="162"/>
    </row>
    <row r="112" spans="1:4">
      <c r="A112" s="164" t="s">
        <v>993</v>
      </c>
      <c r="B112" s="179">
        <v>3.9938920000000002</v>
      </c>
      <c r="D112" s="162"/>
    </row>
    <row r="113" spans="1:4">
      <c r="A113" s="162" t="s">
        <v>995</v>
      </c>
      <c r="B113" s="179">
        <v>3.9998230000000001</v>
      </c>
      <c r="D113" s="162"/>
    </row>
    <row r="114" spans="1:4">
      <c r="A114" s="162"/>
      <c r="D114" s="162"/>
    </row>
    <row r="115" spans="1:4">
      <c r="A115" s="162"/>
      <c r="D115" s="162"/>
    </row>
    <row r="116" spans="1:4">
      <c r="A116" s="162"/>
      <c r="D116" s="162"/>
    </row>
    <row r="117" spans="1:4">
      <c r="A117" s="162"/>
      <c r="D117" s="162"/>
    </row>
    <row r="118" spans="1:4">
      <c r="A118" s="162"/>
      <c r="D118" s="162"/>
    </row>
    <row r="119" spans="1:4">
      <c r="A119" s="162"/>
      <c r="D119" s="162"/>
    </row>
    <row r="120" spans="1:4">
      <c r="A120" s="162"/>
      <c r="D120" s="162"/>
    </row>
    <row r="121" spans="1:4">
      <c r="A121" s="162"/>
      <c r="D121" s="162"/>
    </row>
    <row r="122" spans="1:4">
      <c r="A122" s="162"/>
      <c r="D122" s="162"/>
    </row>
    <row r="123" spans="1:4">
      <c r="A123" s="162"/>
      <c r="D123" s="162"/>
    </row>
    <row r="124" spans="1:4">
      <c r="A124" s="162"/>
      <c r="D124" s="162"/>
    </row>
    <row r="125" spans="1:4">
      <c r="A125" s="162"/>
      <c r="D125" s="162"/>
    </row>
    <row r="126" spans="1:4">
      <c r="A126" s="162"/>
      <c r="D126" s="162"/>
    </row>
    <row r="127" spans="1:4">
      <c r="A127" s="164"/>
      <c r="D127" s="162"/>
    </row>
    <row r="128" spans="1:4">
      <c r="A128" s="162"/>
      <c r="D128" s="162"/>
    </row>
    <row r="129" spans="1:4">
      <c r="A129" s="162"/>
      <c r="D129" s="162"/>
    </row>
    <row r="130" spans="1:4">
      <c r="A130" s="162"/>
      <c r="D130" s="162"/>
    </row>
    <row r="131" spans="1:4">
      <c r="A131" s="162"/>
    </row>
    <row r="132" spans="1:4">
      <c r="A132" s="162"/>
    </row>
    <row r="133" spans="1:4">
      <c r="A133" s="162"/>
      <c r="D133" s="100"/>
    </row>
    <row r="134" spans="1:4">
      <c r="A134" s="162"/>
      <c r="D134" s="100"/>
    </row>
    <row r="135" spans="1:4">
      <c r="A135" s="162"/>
    </row>
    <row r="136" spans="1:4">
      <c r="A136" s="162"/>
    </row>
    <row r="137" spans="1:4">
      <c r="A137" s="162"/>
    </row>
    <row r="138" spans="1:4">
      <c r="A138" s="162"/>
    </row>
    <row r="139" spans="1:4">
      <c r="A139" s="162"/>
    </row>
    <row r="140" spans="1:4">
      <c r="A140" s="162"/>
    </row>
    <row r="141" spans="1:4">
      <c r="A141" s="162"/>
    </row>
    <row r="142" spans="1:4">
      <c r="A142" s="162"/>
    </row>
    <row r="143" spans="1:4">
      <c r="A143" s="162"/>
    </row>
    <row r="144" spans="1:4">
      <c r="A144" s="162"/>
    </row>
    <row r="145" spans="1:1">
      <c r="A145" s="162"/>
    </row>
    <row r="146" spans="1:1">
      <c r="A146" s="162"/>
    </row>
    <row r="147" spans="1:1">
      <c r="A147" s="162"/>
    </row>
    <row r="148" spans="1:1">
      <c r="A148" s="164"/>
    </row>
    <row r="149" spans="1:1">
      <c r="A149" s="162"/>
    </row>
    <row r="150" spans="1:1">
      <c r="A150" s="162"/>
    </row>
    <row r="151" spans="1:1">
      <c r="A151" s="162"/>
    </row>
    <row r="152" spans="1:1">
      <c r="A152" s="162"/>
    </row>
    <row r="153" spans="1:1">
      <c r="A153" s="162"/>
    </row>
    <row r="154" spans="1:1">
      <c r="A154" s="162"/>
    </row>
    <row r="155" spans="1:1">
      <c r="A155" s="162"/>
    </row>
    <row r="156" spans="1:1">
      <c r="A156" s="162"/>
    </row>
    <row r="157" spans="1:1">
      <c r="A157" s="162"/>
    </row>
    <row r="158" spans="1:1">
      <c r="A158" s="162"/>
    </row>
    <row r="159" spans="1:1">
      <c r="A159" s="162"/>
    </row>
    <row r="160" spans="1:1">
      <c r="A160" s="162"/>
    </row>
    <row r="161" spans="1:1">
      <c r="A161" s="162"/>
    </row>
    <row r="162" spans="1:1">
      <c r="A162" s="162"/>
    </row>
    <row r="163" spans="1:1">
      <c r="A163" s="162"/>
    </row>
    <row r="164" spans="1:1">
      <c r="A164" s="162"/>
    </row>
    <row r="165" spans="1:1">
      <c r="A165" s="162"/>
    </row>
    <row r="166" spans="1:1">
      <c r="A166" s="162"/>
    </row>
    <row r="167" spans="1:1">
      <c r="A167" s="162"/>
    </row>
    <row r="168" spans="1:1">
      <c r="A168" s="162"/>
    </row>
    <row r="169" spans="1:1">
      <c r="A169" s="164"/>
    </row>
    <row r="170" spans="1:1">
      <c r="A170" s="162"/>
    </row>
    <row r="171" spans="1:1">
      <c r="A171" s="162"/>
    </row>
    <row r="172" spans="1:1">
      <c r="A172" s="162"/>
    </row>
    <row r="173" spans="1:1">
      <c r="A173" s="162"/>
    </row>
    <row r="174" spans="1:1">
      <c r="A174" s="162"/>
    </row>
    <row r="175" spans="1:1">
      <c r="A175" s="162"/>
    </row>
    <row r="176" spans="1:1">
      <c r="A176" s="162"/>
    </row>
    <row r="177" spans="1:1">
      <c r="A177" s="162"/>
    </row>
    <row r="178" spans="1:1">
      <c r="A178" s="162"/>
    </row>
    <row r="179" spans="1:1">
      <c r="A179" s="162"/>
    </row>
    <row r="180" spans="1:1">
      <c r="A180" s="162"/>
    </row>
    <row r="181" spans="1:1">
      <c r="A181" s="162"/>
    </row>
    <row r="182" spans="1:1">
      <c r="A182" s="162"/>
    </row>
    <row r="183" spans="1:1">
      <c r="A183" s="162"/>
    </row>
    <row r="184" spans="1:1">
      <c r="A184" s="162"/>
    </row>
    <row r="185" spans="1:1">
      <c r="A185" s="162"/>
    </row>
    <row r="186" spans="1:1">
      <c r="A186" s="162"/>
    </row>
    <row r="187" spans="1:1">
      <c r="A187" s="162"/>
    </row>
    <row r="188" spans="1:1">
      <c r="A188" s="162"/>
    </row>
    <row r="189" spans="1:1">
      <c r="A189" s="162"/>
    </row>
    <row r="190" spans="1:1">
      <c r="A190" s="162"/>
    </row>
    <row r="193" spans="1:1">
      <c r="A193" s="100"/>
    </row>
    <row r="194" spans="1:1">
      <c r="A194" s="100"/>
    </row>
  </sheetData>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dimension ref="A1"/>
  <sheetViews>
    <sheetView workbookViewId="0">
      <selection activeCell="S37" sqref="S37"/>
    </sheetView>
  </sheetViews>
  <sheetFormatPr defaultRowHeight="14.5"/>
  <sheetData/>
  <sortState ref="A2:B191">
    <sortCondition ref="B2:B191"/>
  </sortState>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2:J66"/>
  <sheetViews>
    <sheetView showGridLines="0" zoomScale="80" zoomScaleNormal="80" workbookViewId="0">
      <selection activeCell="C48" sqref="C48"/>
    </sheetView>
  </sheetViews>
  <sheetFormatPr defaultColWidth="9.1796875" defaultRowHeight="10.5"/>
  <cols>
    <col min="1" max="1" width="13.453125" style="24" customWidth="1"/>
    <col min="2" max="2" width="2.1796875" style="24" customWidth="1"/>
    <col min="3" max="5" width="20" style="24" customWidth="1"/>
    <col min="6" max="6" width="2.1796875" style="24" customWidth="1"/>
    <col min="7" max="9" width="19.54296875" style="24" customWidth="1"/>
    <col min="10" max="10" width="1.26953125" style="24" customWidth="1"/>
    <col min="11" max="16384" width="9.1796875" style="24"/>
  </cols>
  <sheetData>
    <row r="2" spans="1:10" ht="12" customHeight="1">
      <c r="A2" s="25" t="s">
        <v>1039</v>
      </c>
      <c r="B2" s="297" t="s">
        <v>354</v>
      </c>
      <c r="C2" s="297"/>
      <c r="D2" s="297"/>
      <c r="E2" s="297"/>
      <c r="F2" s="297" t="s">
        <v>355</v>
      </c>
      <c r="G2" s="297"/>
      <c r="H2" s="297"/>
      <c r="I2" s="297"/>
      <c r="J2" s="299"/>
    </row>
    <row r="3" spans="1:10">
      <c r="A3" s="28"/>
      <c r="B3" s="298"/>
      <c r="C3" s="298"/>
      <c r="D3" s="298"/>
      <c r="E3" s="298"/>
      <c r="F3" s="298"/>
      <c r="G3" s="298"/>
      <c r="H3" s="298"/>
      <c r="I3" s="298"/>
      <c r="J3" s="300"/>
    </row>
    <row r="4" spans="1:10" ht="12" customHeight="1">
      <c r="A4" s="295" t="s">
        <v>185</v>
      </c>
      <c r="B4" s="28"/>
      <c r="C4" s="170" t="s">
        <v>1595</v>
      </c>
      <c r="D4" s="20"/>
      <c r="F4" s="25"/>
      <c r="G4" s="26" t="s">
        <v>96</v>
      </c>
      <c r="H4" s="24" t="s">
        <v>143</v>
      </c>
      <c r="I4" s="24" t="s">
        <v>156</v>
      </c>
      <c r="J4" s="27"/>
    </row>
    <row r="5" spans="1:10" ht="12" customHeight="1">
      <c r="A5" s="296"/>
      <c r="B5" s="28"/>
      <c r="C5" s="170" t="s">
        <v>1596</v>
      </c>
      <c r="F5" s="28"/>
      <c r="G5" s="24" t="s">
        <v>133</v>
      </c>
      <c r="H5" s="24" t="s">
        <v>145</v>
      </c>
      <c r="I5" s="24" t="s">
        <v>172</v>
      </c>
      <c r="J5" s="29"/>
    </row>
    <row r="6" spans="1:10" ht="12" customHeight="1">
      <c r="A6" s="296"/>
      <c r="B6" s="28"/>
      <c r="C6" s="170" t="s">
        <v>1594</v>
      </c>
      <c r="F6" s="28"/>
      <c r="G6" s="89" t="s">
        <v>99</v>
      </c>
      <c r="H6" s="24" t="s">
        <v>146</v>
      </c>
      <c r="I6" s="24" t="s">
        <v>159</v>
      </c>
      <c r="J6" s="29"/>
    </row>
    <row r="7" spans="1:10" ht="12" customHeight="1">
      <c r="A7" s="296"/>
      <c r="B7" s="28"/>
      <c r="C7" s="170" t="s">
        <v>1597</v>
      </c>
      <c r="F7" s="28"/>
      <c r="G7" s="24" t="s">
        <v>134</v>
      </c>
      <c r="H7" s="33" t="s">
        <v>87</v>
      </c>
      <c r="I7" s="24" t="s">
        <v>122</v>
      </c>
      <c r="J7" s="29"/>
    </row>
    <row r="8" spans="1:10" ht="12" customHeight="1">
      <c r="A8" s="296"/>
      <c r="B8" s="28"/>
      <c r="C8" s="170" t="s">
        <v>1598</v>
      </c>
      <c r="F8" s="28"/>
      <c r="G8" s="24" t="s">
        <v>100</v>
      </c>
      <c r="H8" s="24" t="s">
        <v>150</v>
      </c>
      <c r="I8" s="24" t="s">
        <v>123</v>
      </c>
      <c r="J8" s="29"/>
    </row>
    <row r="9" spans="1:10" ht="12" customHeight="1">
      <c r="A9" s="296"/>
      <c r="B9" s="28"/>
      <c r="C9" s="170" t="s">
        <v>1599</v>
      </c>
      <c r="F9" s="28"/>
      <c r="G9" s="24" t="s">
        <v>136</v>
      </c>
      <c r="H9" s="24" t="s">
        <v>113</v>
      </c>
      <c r="I9" s="89" t="s">
        <v>944</v>
      </c>
      <c r="J9" s="29"/>
    </row>
    <row r="10" spans="1:10" ht="12" customHeight="1">
      <c r="A10" s="296"/>
      <c r="B10" s="28"/>
      <c r="C10" s="97" t="s">
        <v>40</v>
      </c>
      <c r="F10" s="28"/>
      <c r="G10" s="24" t="s">
        <v>137</v>
      </c>
      <c r="H10" s="24" t="s">
        <v>114</v>
      </c>
      <c r="I10" s="24" t="s">
        <v>124</v>
      </c>
      <c r="J10" s="29"/>
    </row>
    <row r="11" spans="1:10" ht="12" customHeight="1">
      <c r="A11" s="296"/>
      <c r="B11" s="28"/>
      <c r="C11" s="20" t="s">
        <v>53</v>
      </c>
      <c r="F11" s="28"/>
      <c r="G11" s="24" t="s">
        <v>179</v>
      </c>
      <c r="H11" s="89" t="s">
        <v>152</v>
      </c>
      <c r="I11" s="24" t="s">
        <v>127</v>
      </c>
      <c r="J11" s="29"/>
    </row>
    <row r="12" spans="1:10" ht="12" customHeight="1">
      <c r="A12" s="296"/>
      <c r="B12" s="28"/>
      <c r="C12" s="20" t="s">
        <v>70</v>
      </c>
      <c r="F12" s="28"/>
      <c r="G12" s="89" t="s">
        <v>138</v>
      </c>
      <c r="H12" s="89" t="s">
        <v>116</v>
      </c>
      <c r="I12" s="24" t="s">
        <v>162</v>
      </c>
      <c r="J12" s="29"/>
    </row>
    <row r="13" spans="1:10" ht="12" customHeight="1">
      <c r="A13" s="296"/>
      <c r="B13" s="28"/>
      <c r="C13" s="20" t="s">
        <v>73</v>
      </c>
      <c r="F13" s="28"/>
      <c r="G13" s="97" t="s">
        <v>141</v>
      </c>
      <c r="H13" s="97" t="s">
        <v>117</v>
      </c>
      <c r="I13" s="89" t="s">
        <v>165</v>
      </c>
      <c r="J13" s="29"/>
    </row>
    <row r="14" spans="1:10" ht="12" customHeight="1">
      <c r="A14" s="296"/>
      <c r="B14" s="28"/>
      <c r="C14" s="20" t="s">
        <v>80</v>
      </c>
      <c r="F14" s="28"/>
      <c r="G14" s="97" t="s">
        <v>106</v>
      </c>
      <c r="H14" s="97" t="s">
        <v>118</v>
      </c>
      <c r="J14" s="29"/>
    </row>
    <row r="15" spans="1:10" ht="12" customHeight="1">
      <c r="A15" s="296"/>
      <c r="B15" s="28"/>
      <c r="D15" s="31"/>
      <c r="E15" s="32"/>
      <c r="F15" s="28"/>
      <c r="G15" s="97" t="s">
        <v>109</v>
      </c>
      <c r="H15" s="31" t="s">
        <v>154</v>
      </c>
      <c r="I15" s="31"/>
      <c r="J15" s="29"/>
    </row>
    <row r="16" spans="1:10" ht="12" customHeight="1">
      <c r="A16" s="301" t="s">
        <v>1602</v>
      </c>
      <c r="B16" s="25"/>
      <c r="C16" s="26" t="s">
        <v>358</v>
      </c>
      <c r="D16" s="89" t="s">
        <v>1003</v>
      </c>
      <c r="E16" s="29" t="s">
        <v>58</v>
      </c>
      <c r="F16" s="26"/>
      <c r="G16" s="26" t="s">
        <v>98</v>
      </c>
      <c r="H16" s="24" t="s">
        <v>368</v>
      </c>
      <c r="I16" s="33" t="s">
        <v>173</v>
      </c>
      <c r="J16" s="27"/>
    </row>
    <row r="17" spans="1:10" ht="12" customHeight="1">
      <c r="A17" s="301"/>
      <c r="B17" s="28"/>
      <c r="C17" s="24" t="s">
        <v>7</v>
      </c>
      <c r="D17" s="24" t="s">
        <v>348</v>
      </c>
      <c r="E17" s="29" t="s">
        <v>364</v>
      </c>
      <c r="G17" s="89" t="s">
        <v>135</v>
      </c>
      <c r="H17" s="24" t="s">
        <v>175</v>
      </c>
      <c r="I17" s="89" t="s">
        <v>130</v>
      </c>
      <c r="J17" s="29"/>
    </row>
    <row r="18" spans="1:10" ht="12" customHeight="1">
      <c r="A18" s="301"/>
      <c r="B18" s="28"/>
      <c r="C18" s="24" t="s">
        <v>359</v>
      </c>
      <c r="D18" s="24" t="s">
        <v>361</v>
      </c>
      <c r="E18" s="170" t="s">
        <v>1601</v>
      </c>
      <c r="F18" s="28"/>
      <c r="G18" s="24" t="s">
        <v>174</v>
      </c>
      <c r="H18" s="24" t="s">
        <v>155</v>
      </c>
      <c r="J18" s="29"/>
    </row>
    <row r="19" spans="1:10" ht="12" customHeight="1">
      <c r="A19" s="301"/>
      <c r="B19" s="28"/>
      <c r="C19" s="24" t="s">
        <v>360</v>
      </c>
      <c r="D19" s="24" t="s">
        <v>362</v>
      </c>
      <c r="E19" s="29" t="s">
        <v>366</v>
      </c>
      <c r="G19" s="24" t="s">
        <v>107</v>
      </c>
      <c r="H19" s="24" t="s">
        <v>157</v>
      </c>
      <c r="J19" s="29"/>
    </row>
    <row r="20" spans="1:10" ht="12" customHeight="1">
      <c r="A20" s="301"/>
      <c r="B20" s="28"/>
      <c r="C20" s="24" t="s">
        <v>32</v>
      </c>
      <c r="D20" s="102" t="s">
        <v>363</v>
      </c>
      <c r="E20" s="29" t="s">
        <v>79</v>
      </c>
      <c r="G20" s="24" t="s">
        <v>148</v>
      </c>
      <c r="H20" s="102" t="s">
        <v>160</v>
      </c>
      <c r="J20" s="29"/>
    </row>
    <row r="21" spans="1:10" s="102" customFormat="1" ht="12" customHeight="1">
      <c r="A21" s="301"/>
      <c r="B21" s="28"/>
      <c r="C21" s="102" t="s">
        <v>369</v>
      </c>
      <c r="D21" s="102" t="s">
        <v>370</v>
      </c>
      <c r="E21" s="29"/>
      <c r="G21" s="102" t="s">
        <v>115</v>
      </c>
      <c r="H21" s="24" t="s">
        <v>176</v>
      </c>
      <c r="J21" s="29"/>
    </row>
    <row r="22" spans="1:10" ht="12" customHeight="1">
      <c r="A22" s="301"/>
      <c r="B22" s="30"/>
      <c r="C22" s="31" t="s">
        <v>37</v>
      </c>
      <c r="D22" s="31" t="s">
        <v>365</v>
      </c>
      <c r="E22" s="32"/>
      <c r="F22" s="30"/>
      <c r="G22" s="31" t="s">
        <v>367</v>
      </c>
      <c r="H22" s="31" t="s">
        <v>163</v>
      </c>
      <c r="I22" s="31"/>
      <c r="J22" s="32"/>
    </row>
    <row r="23" spans="1:10" ht="12" customHeight="1">
      <c r="A23" s="301" t="s">
        <v>210</v>
      </c>
      <c r="B23" s="25"/>
      <c r="C23" s="26" t="s">
        <v>1</v>
      </c>
      <c r="D23" s="97" t="s">
        <v>27</v>
      </c>
      <c r="E23" s="97" t="s">
        <v>54</v>
      </c>
      <c r="F23" s="25"/>
      <c r="G23" s="20" t="s">
        <v>112</v>
      </c>
      <c r="H23" s="26"/>
      <c r="I23" s="26"/>
      <c r="J23" s="27"/>
    </row>
    <row r="24" spans="1:10" ht="12" customHeight="1">
      <c r="A24" s="301"/>
      <c r="B24" s="28"/>
      <c r="C24" s="24" t="s">
        <v>4</v>
      </c>
      <c r="D24" s="97" t="s">
        <v>30</v>
      </c>
      <c r="E24" s="24" t="s">
        <v>59</v>
      </c>
      <c r="F24" s="28"/>
      <c r="G24" s="81" t="s">
        <v>177</v>
      </c>
      <c r="J24" s="29"/>
    </row>
    <row r="25" spans="1:10" ht="12" customHeight="1">
      <c r="A25" s="301"/>
      <c r="B25" s="28"/>
      <c r="C25" s="24" t="s">
        <v>346</v>
      </c>
      <c r="D25" s="24" t="s">
        <v>31</v>
      </c>
      <c r="E25" s="24" t="s">
        <v>60</v>
      </c>
      <c r="F25" s="28"/>
      <c r="J25" s="29"/>
    </row>
    <row r="26" spans="1:10" ht="12" customHeight="1">
      <c r="A26" s="301"/>
      <c r="B26" s="28"/>
      <c r="C26" s="24" t="s">
        <v>9</v>
      </c>
      <c r="D26" s="24" t="s">
        <v>34</v>
      </c>
      <c r="E26" s="24" t="s">
        <v>61</v>
      </c>
      <c r="F26" s="28"/>
      <c r="J26" s="29"/>
    </row>
    <row r="27" spans="1:10" ht="12" customHeight="1">
      <c r="A27" s="301"/>
      <c r="B27" s="28"/>
      <c r="C27" s="24" t="s">
        <v>10</v>
      </c>
      <c r="D27" s="24" t="s">
        <v>35</v>
      </c>
      <c r="E27" s="89" t="s">
        <v>1004</v>
      </c>
      <c r="F27" s="28"/>
      <c r="J27" s="29"/>
    </row>
    <row r="28" spans="1:10" ht="12" customHeight="1">
      <c r="A28" s="301"/>
      <c r="B28" s="28"/>
      <c r="C28" s="24" t="s">
        <v>12</v>
      </c>
      <c r="D28" s="24" t="s">
        <v>356</v>
      </c>
      <c r="E28" s="24" t="s">
        <v>351</v>
      </c>
      <c r="F28" s="28"/>
      <c r="J28" s="29"/>
    </row>
    <row r="29" spans="1:10" ht="12" customHeight="1">
      <c r="A29" s="301"/>
      <c r="B29" s="28"/>
      <c r="C29" s="24" t="s">
        <v>16</v>
      </c>
      <c r="D29" s="24" t="s">
        <v>42</v>
      </c>
      <c r="E29" s="24" t="s">
        <v>64</v>
      </c>
      <c r="F29" s="28"/>
      <c r="J29" s="29"/>
    </row>
    <row r="30" spans="1:10" s="89" customFormat="1" ht="12" customHeight="1">
      <c r="A30" s="301"/>
      <c r="B30" s="28"/>
      <c r="C30" s="24" t="s">
        <v>17</v>
      </c>
      <c r="D30" s="89" t="s">
        <v>892</v>
      </c>
      <c r="E30" s="24" t="s">
        <v>65</v>
      </c>
      <c r="F30" s="28"/>
      <c r="J30" s="29"/>
    </row>
    <row r="31" spans="1:10" ht="12" customHeight="1">
      <c r="A31" s="301"/>
      <c r="B31" s="28"/>
      <c r="C31" s="24" t="s">
        <v>18</v>
      </c>
      <c r="D31" s="24" t="s">
        <v>44</v>
      </c>
      <c r="E31" s="24" t="s">
        <v>66</v>
      </c>
      <c r="F31" s="28"/>
      <c r="J31" s="29"/>
    </row>
    <row r="32" spans="1:10" ht="12" customHeight="1">
      <c r="A32" s="301"/>
      <c r="B32" s="28"/>
      <c r="C32" s="24" t="s">
        <v>19</v>
      </c>
      <c r="D32" s="24" t="s">
        <v>45</v>
      </c>
      <c r="E32" s="24" t="s">
        <v>68</v>
      </c>
      <c r="F32" s="28"/>
      <c r="J32" s="29"/>
    </row>
    <row r="33" spans="1:10" ht="12" customHeight="1">
      <c r="A33" s="301"/>
      <c r="B33" s="28"/>
      <c r="C33" s="24" t="s">
        <v>23</v>
      </c>
      <c r="D33" s="24" t="s">
        <v>46</v>
      </c>
      <c r="E33" s="24" t="s">
        <v>69</v>
      </c>
      <c r="F33" s="28"/>
      <c r="J33" s="29"/>
    </row>
    <row r="34" spans="1:10" ht="12" customHeight="1">
      <c r="A34" s="301"/>
      <c r="B34" s="28"/>
      <c r="C34" s="24" t="s">
        <v>24</v>
      </c>
      <c r="D34" s="24" t="s">
        <v>48</v>
      </c>
      <c r="E34" s="24" t="s">
        <v>72</v>
      </c>
      <c r="F34" s="28"/>
      <c r="J34" s="29"/>
    </row>
    <row r="35" spans="1:10" ht="12" customHeight="1">
      <c r="A35" s="301"/>
      <c r="B35" s="28"/>
      <c r="C35" s="24" t="s">
        <v>25</v>
      </c>
      <c r="D35" s="24" t="s">
        <v>357</v>
      </c>
      <c r="E35" s="24" t="s">
        <v>74</v>
      </c>
      <c r="F35" s="28"/>
      <c r="J35" s="29"/>
    </row>
    <row r="36" spans="1:10" ht="12" customHeight="1">
      <c r="A36" s="301"/>
      <c r="B36" s="28"/>
      <c r="C36" s="89" t="s">
        <v>26</v>
      </c>
      <c r="D36" s="89" t="s">
        <v>1005</v>
      </c>
      <c r="E36" s="89" t="s">
        <v>75</v>
      </c>
      <c r="F36" s="28"/>
      <c r="J36" s="29"/>
    </row>
    <row r="37" spans="1:10" ht="12" customHeight="1">
      <c r="A37" s="301"/>
      <c r="B37" s="30"/>
      <c r="C37" s="31" t="s">
        <v>1079</v>
      </c>
      <c r="D37" s="31" t="s">
        <v>51</v>
      </c>
      <c r="E37" s="32"/>
      <c r="F37" s="30"/>
      <c r="G37" s="31"/>
      <c r="H37" s="31"/>
      <c r="I37" s="31"/>
      <c r="J37" s="32"/>
    </row>
    <row r="38" spans="1:10" ht="12" customHeight="1">
      <c r="A38" s="294" t="s">
        <v>242</v>
      </c>
      <c r="B38" s="25"/>
      <c r="C38" s="26" t="s">
        <v>1592</v>
      </c>
      <c r="D38" s="26" t="s">
        <v>39</v>
      </c>
      <c r="E38" s="27" t="s">
        <v>55</v>
      </c>
      <c r="F38" s="26"/>
      <c r="G38" s="24" t="s">
        <v>139</v>
      </c>
      <c r="H38" s="24" t="s">
        <v>119</v>
      </c>
      <c r="J38" s="27"/>
    </row>
    <row r="39" spans="1:10" ht="12" customHeight="1">
      <c r="A39" s="294"/>
      <c r="B39" s="28"/>
      <c r="C39" s="102" t="s">
        <v>2</v>
      </c>
      <c r="D39" s="102" t="s">
        <v>373</v>
      </c>
      <c r="E39" s="29" t="s">
        <v>67</v>
      </c>
      <c r="G39" s="24" t="s">
        <v>140</v>
      </c>
      <c r="H39" s="89" t="s">
        <v>121</v>
      </c>
      <c r="J39" s="29"/>
    </row>
    <row r="40" spans="1:10" ht="12" customHeight="1">
      <c r="A40" s="294"/>
      <c r="B40" s="28"/>
      <c r="C40" s="24" t="s">
        <v>371</v>
      </c>
      <c r="D40" s="24" t="s">
        <v>43</v>
      </c>
      <c r="E40" s="29" t="s">
        <v>374</v>
      </c>
      <c r="G40" s="24" t="s">
        <v>142</v>
      </c>
      <c r="H40" s="89" t="s">
        <v>158</v>
      </c>
      <c r="J40" s="29"/>
    </row>
    <row r="41" spans="1:10" ht="12" customHeight="1">
      <c r="A41" s="294"/>
      <c r="B41" s="28"/>
      <c r="C41" s="24" t="s">
        <v>372</v>
      </c>
      <c r="D41" s="97" t="s">
        <v>1120</v>
      </c>
      <c r="E41" s="29" t="s">
        <v>132</v>
      </c>
      <c r="G41" s="24" t="s">
        <v>352</v>
      </c>
      <c r="H41" s="97" t="s">
        <v>128</v>
      </c>
      <c r="J41" s="29"/>
    </row>
    <row r="42" spans="1:10" ht="12" customHeight="1">
      <c r="A42" s="294"/>
      <c r="B42" s="28"/>
      <c r="C42" s="24" t="s">
        <v>181</v>
      </c>
      <c r="D42" s="171" t="s">
        <v>1604</v>
      </c>
      <c r="E42" s="29" t="s">
        <v>94</v>
      </c>
      <c r="G42" s="170" t="s">
        <v>111</v>
      </c>
      <c r="H42" s="170" t="s">
        <v>129</v>
      </c>
      <c r="J42" s="29"/>
    </row>
    <row r="43" spans="1:10" ht="12" customHeight="1">
      <c r="A43" s="294"/>
      <c r="B43" s="30"/>
      <c r="C43" s="24" t="s">
        <v>38</v>
      </c>
      <c r="D43" s="31" t="s">
        <v>89</v>
      </c>
      <c r="E43" s="29" t="s">
        <v>375</v>
      </c>
      <c r="F43" s="31"/>
      <c r="G43" s="31" t="s">
        <v>149</v>
      </c>
      <c r="H43" s="31" t="s">
        <v>164</v>
      </c>
      <c r="I43" s="31"/>
      <c r="J43" s="32"/>
    </row>
    <row r="44" spans="1:10" ht="12" customHeight="1">
      <c r="A44" s="294" t="s">
        <v>249</v>
      </c>
      <c r="B44" s="25"/>
      <c r="C44" s="26" t="s">
        <v>3</v>
      </c>
      <c r="D44" s="89" t="s">
        <v>21</v>
      </c>
      <c r="E44" s="27" t="s">
        <v>56</v>
      </c>
      <c r="F44" s="26"/>
      <c r="G44" s="34" t="s">
        <v>270</v>
      </c>
      <c r="H44" s="24" t="s">
        <v>110</v>
      </c>
      <c r="J44" s="27"/>
    </row>
    <row r="45" spans="1:10" ht="12" customHeight="1">
      <c r="A45" s="294"/>
      <c r="B45" s="28"/>
      <c r="C45" s="89" t="s">
        <v>5</v>
      </c>
      <c r="D45" s="89" t="s">
        <v>22</v>
      </c>
      <c r="E45" s="29" t="s">
        <v>57</v>
      </c>
      <c r="G45" s="24" t="s">
        <v>97</v>
      </c>
      <c r="H45" s="24" t="s">
        <v>147</v>
      </c>
      <c r="J45" s="29"/>
    </row>
    <row r="46" spans="1:10" ht="12" customHeight="1">
      <c r="A46" s="294"/>
      <c r="B46" s="28"/>
      <c r="C46" s="24" t="s">
        <v>376</v>
      </c>
      <c r="D46" s="24" t="s">
        <v>28</v>
      </c>
      <c r="E46" s="29" t="s">
        <v>71</v>
      </c>
      <c r="G46" s="24" t="s">
        <v>377</v>
      </c>
      <c r="H46" s="89" t="s">
        <v>120</v>
      </c>
      <c r="J46" s="29"/>
    </row>
    <row r="47" spans="1:10" ht="12" customHeight="1">
      <c r="A47" s="294"/>
      <c r="B47" s="28"/>
      <c r="C47" s="24" t="s">
        <v>11</v>
      </c>
      <c r="D47" s="24" t="s">
        <v>29</v>
      </c>
      <c r="E47" s="29" t="s">
        <v>76</v>
      </c>
      <c r="G47" s="24" t="s">
        <v>104</v>
      </c>
      <c r="H47" s="89" t="s">
        <v>269</v>
      </c>
      <c r="J47" s="29"/>
    </row>
    <row r="48" spans="1:10" ht="12" customHeight="1">
      <c r="A48" s="294"/>
      <c r="B48" s="28"/>
      <c r="C48" s="89" t="s">
        <v>13</v>
      </c>
      <c r="D48" s="89" t="s">
        <v>36</v>
      </c>
      <c r="E48" s="29" t="s">
        <v>77</v>
      </c>
      <c r="G48" s="89" t="s">
        <v>178</v>
      </c>
      <c r="H48" s="89" t="s">
        <v>161</v>
      </c>
      <c r="J48" s="29"/>
    </row>
    <row r="49" spans="1:10" s="89" customFormat="1" ht="12" customHeight="1">
      <c r="A49" s="294"/>
      <c r="B49" s="28"/>
      <c r="C49" s="89" t="s">
        <v>14</v>
      </c>
      <c r="D49" s="89" t="s">
        <v>49</v>
      </c>
      <c r="E49" s="29" t="s">
        <v>347</v>
      </c>
      <c r="G49" s="89" t="s">
        <v>378</v>
      </c>
      <c r="H49" s="90" t="s">
        <v>353</v>
      </c>
      <c r="J49" s="29"/>
    </row>
    <row r="50" spans="1:10" ht="12" customHeight="1">
      <c r="A50" s="294"/>
      <c r="B50" s="30"/>
      <c r="C50" s="31" t="s">
        <v>15</v>
      </c>
      <c r="D50" s="31" t="s">
        <v>52</v>
      </c>
      <c r="E50" s="32"/>
      <c r="F50" s="31"/>
      <c r="G50" s="31" t="s">
        <v>144</v>
      </c>
      <c r="H50" s="31" t="s">
        <v>126</v>
      </c>
      <c r="I50" s="31"/>
      <c r="J50" s="32"/>
    </row>
    <row r="51" spans="1:10" ht="12" customHeight="1">
      <c r="A51" s="37"/>
      <c r="B51" s="108" t="s">
        <v>1402</v>
      </c>
    </row>
    <row r="52" spans="1:10" ht="12" customHeight="1">
      <c r="B52" s="24" t="s">
        <v>379</v>
      </c>
    </row>
    <row r="53" spans="1:10" ht="12" customHeight="1">
      <c r="B53" s="24" t="s">
        <v>380</v>
      </c>
    </row>
    <row r="54" spans="1:10" ht="12" customHeight="1">
      <c r="B54" s="35" t="s">
        <v>381</v>
      </c>
    </row>
    <row r="55" spans="1:10" ht="12" customHeight="1">
      <c r="B55" s="24" t="s">
        <v>382</v>
      </c>
    </row>
    <row r="56" spans="1:10" ht="12" customHeight="1">
      <c r="B56" s="24" t="s">
        <v>383</v>
      </c>
    </row>
    <row r="57" spans="1:10" ht="12" customHeight="1">
      <c r="B57" s="20" t="s">
        <v>384</v>
      </c>
    </row>
    <row r="58" spans="1:10" ht="12" customHeight="1">
      <c r="B58" s="170" t="s">
        <v>1593</v>
      </c>
      <c r="C58" s="97"/>
      <c r="D58" s="97"/>
      <c r="E58" s="97"/>
      <c r="F58" s="97"/>
      <c r="G58" s="97"/>
      <c r="H58" s="97"/>
      <c r="I58" s="97"/>
      <c r="J58" s="97"/>
    </row>
    <row r="59" spans="1:10" s="97" customFormat="1" ht="12" customHeight="1">
      <c r="B59" s="170" t="s">
        <v>1600</v>
      </c>
    </row>
    <row r="60" spans="1:10" s="102" customFormat="1" ht="12" customHeight="1">
      <c r="B60" s="180" t="s">
        <v>1641</v>
      </c>
      <c r="C60" s="108"/>
      <c r="D60" s="108"/>
      <c r="E60" s="108"/>
      <c r="F60" s="108"/>
      <c r="G60" s="108"/>
    </row>
    <row r="61" spans="1:10" s="109" customFormat="1" ht="12" customHeight="1">
      <c r="B61" s="170" t="s">
        <v>1603</v>
      </c>
    </row>
    <row r="62" spans="1:10" s="97" customFormat="1" ht="12" customHeight="1">
      <c r="B62" s="33" t="s">
        <v>764</v>
      </c>
      <c r="C62" s="33"/>
      <c r="D62" s="33"/>
      <c r="E62" s="33"/>
      <c r="F62" s="33"/>
      <c r="G62" s="33"/>
      <c r="H62" s="33"/>
      <c r="I62" s="33"/>
      <c r="J62" s="33"/>
    </row>
    <row r="63" spans="1:10" s="33" customFormat="1" ht="12" customHeight="1">
      <c r="A63" s="24"/>
      <c r="B63" s="24"/>
      <c r="C63" s="24"/>
      <c r="D63" s="24"/>
      <c r="E63" s="24"/>
      <c r="F63" s="24"/>
      <c r="G63" s="24"/>
      <c r="H63" s="24"/>
      <c r="I63" s="24"/>
      <c r="J63" s="24"/>
    </row>
    <row r="66" spans="2:2">
      <c r="B66" s="36"/>
    </row>
  </sheetData>
  <mergeCells count="7">
    <mergeCell ref="A44:A50"/>
    <mergeCell ref="A4:A15"/>
    <mergeCell ref="B2:E3"/>
    <mergeCell ref="F2:J3"/>
    <mergeCell ref="A23:A37"/>
    <mergeCell ref="A16:A22"/>
    <mergeCell ref="A38:A43"/>
  </mergeCells>
  <pageMargins left="0.25" right="0.25" top="0.75" bottom="0.75" header="0.3" footer="0.3"/>
  <pageSetup scale="60"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U138"/>
  <sheetViews>
    <sheetView showGridLines="0" topLeftCell="E1" zoomScale="70" zoomScaleNormal="70" workbookViewId="0">
      <pane xSplit="1" ySplit="4" topLeftCell="F23" activePane="bottomRight" state="frozen"/>
      <selection activeCell="E1" sqref="E1"/>
      <selection pane="topRight" activeCell="G1" sqref="G1"/>
      <selection pane="bottomLeft" activeCell="E5" sqref="E5"/>
      <selection pane="bottomRight" activeCell="E63" sqref="E63:T63"/>
    </sheetView>
  </sheetViews>
  <sheetFormatPr defaultColWidth="9.1796875" defaultRowHeight="14.5"/>
  <cols>
    <col min="1" max="1" width="14.54296875" style="115" hidden="1" customWidth="1"/>
    <col min="2" max="2" width="32.54296875" style="116" hidden="1" customWidth="1"/>
    <col min="3" max="3" width="20.7265625" style="116" hidden="1" customWidth="1"/>
    <col min="4" max="4" width="14.7265625" style="116" customWidth="1"/>
    <col min="5" max="5" width="16.54296875" style="139" customWidth="1"/>
    <col min="6" max="6" width="26.81640625" style="152" customWidth="1"/>
    <col min="7" max="7" width="29.81640625" style="125" customWidth="1"/>
    <col min="8" max="8" width="29.54296875" style="125" customWidth="1"/>
    <col min="9" max="9" width="1.54296875" style="125" customWidth="1"/>
    <col min="10" max="10" width="12.81640625" style="125" customWidth="1"/>
    <col min="11" max="11" width="13.26953125" style="126" customWidth="1"/>
    <col min="12" max="12" width="11.7265625" style="126" customWidth="1"/>
    <col min="13" max="13" width="1.54296875" style="126" customWidth="1"/>
    <col min="14" max="14" width="13.81640625" style="126" customWidth="1"/>
    <col min="15" max="15" width="14.7265625" style="126" customWidth="1"/>
    <col min="16" max="16" width="13.54296875" style="126" customWidth="1"/>
    <col min="17" max="17" width="1.7265625" style="126" customWidth="1"/>
    <col min="18" max="18" width="10.453125" style="126" customWidth="1"/>
    <col min="19" max="19" width="13" style="125" customWidth="1"/>
    <col min="20" max="20" width="13" style="132" customWidth="1"/>
    <col min="21" max="21" width="11.54296875" style="76" customWidth="1"/>
    <col min="22" max="16384" width="9.1796875" style="15"/>
  </cols>
  <sheetData>
    <row r="1" spans="1:21" ht="55.5" customHeight="1">
      <c r="E1" s="141"/>
      <c r="F1" s="142" t="s">
        <v>1397</v>
      </c>
      <c r="S1" s="139"/>
    </row>
    <row r="2" spans="1:21" s="38" customFormat="1">
      <c r="A2" s="121"/>
      <c r="B2" s="122"/>
      <c r="C2" s="122"/>
      <c r="D2" s="122"/>
      <c r="E2" s="214"/>
      <c r="F2" s="302" t="s">
        <v>1338</v>
      </c>
      <c r="G2" s="302"/>
      <c r="H2" s="302"/>
      <c r="I2" s="302"/>
      <c r="J2" s="302"/>
      <c r="K2" s="302"/>
      <c r="L2" s="306"/>
      <c r="M2" s="144"/>
      <c r="N2" s="302" t="s">
        <v>1339</v>
      </c>
      <c r="O2" s="306"/>
      <c r="P2" s="306"/>
      <c r="Q2" s="144"/>
      <c r="R2" s="302" t="s">
        <v>1623</v>
      </c>
      <c r="S2" s="303"/>
      <c r="T2" s="303"/>
      <c r="U2" s="76"/>
    </row>
    <row r="3" spans="1:21" s="38" customFormat="1">
      <c r="A3" s="121"/>
      <c r="B3" s="122"/>
      <c r="C3" s="122"/>
      <c r="D3" s="122"/>
      <c r="E3" s="214" t="s">
        <v>182</v>
      </c>
      <c r="F3" s="302" t="s">
        <v>385</v>
      </c>
      <c r="G3" s="302"/>
      <c r="H3" s="306"/>
      <c r="I3" s="145"/>
      <c r="J3" s="307" t="s">
        <v>386</v>
      </c>
      <c r="K3" s="307"/>
      <c r="L3" s="307"/>
      <c r="M3" s="146"/>
      <c r="N3" s="304"/>
      <c r="O3" s="304"/>
      <c r="P3" s="304"/>
      <c r="Q3" s="146"/>
      <c r="R3" s="143"/>
      <c r="S3" s="143"/>
      <c r="T3" s="143"/>
      <c r="U3" s="76"/>
    </row>
    <row r="4" spans="1:21" s="38" customFormat="1" ht="16.5" customHeight="1">
      <c r="A4" s="121"/>
      <c r="B4" s="122"/>
      <c r="C4" s="122"/>
      <c r="D4" s="122"/>
      <c r="E4" s="215"/>
      <c r="F4" s="147">
        <v>2003</v>
      </c>
      <c r="G4" s="148">
        <v>2010</v>
      </c>
      <c r="H4" s="148">
        <v>2013</v>
      </c>
      <c r="I4" s="148"/>
      <c r="J4" s="147">
        <v>2003</v>
      </c>
      <c r="K4" s="148">
        <v>2010</v>
      </c>
      <c r="L4" s="148">
        <v>2013</v>
      </c>
      <c r="M4" s="148"/>
      <c r="N4" s="147">
        <v>2003</v>
      </c>
      <c r="O4" s="148">
        <v>2010</v>
      </c>
      <c r="P4" s="148">
        <v>2013</v>
      </c>
      <c r="Q4" s="148"/>
      <c r="R4" s="147">
        <v>2003</v>
      </c>
      <c r="S4" s="148">
        <v>2010</v>
      </c>
      <c r="T4" s="147">
        <v>2013</v>
      </c>
      <c r="U4" s="76"/>
    </row>
    <row r="5" spans="1:21" s="155" customFormat="1" ht="11.25" customHeight="1">
      <c r="A5" s="153"/>
      <c r="B5" s="154"/>
      <c r="C5" s="154"/>
      <c r="D5" s="154"/>
      <c r="E5" s="216" t="s">
        <v>349</v>
      </c>
      <c r="F5" s="203" t="s">
        <v>1605</v>
      </c>
      <c r="G5" s="203" t="s">
        <v>1589</v>
      </c>
      <c r="H5" s="203" t="s">
        <v>1589</v>
      </c>
      <c r="I5" s="135"/>
      <c r="J5" s="204" t="s">
        <v>546</v>
      </c>
      <c r="K5" s="204">
        <v>2222.2222222222222</v>
      </c>
      <c r="L5" s="204">
        <v>1766.7844522968198</v>
      </c>
      <c r="M5" s="204"/>
      <c r="N5" s="204" t="s">
        <v>546</v>
      </c>
      <c r="O5" s="204">
        <v>2222.2222222222222</v>
      </c>
      <c r="P5" s="204">
        <v>1766.7844522968198</v>
      </c>
      <c r="Q5" s="204"/>
      <c r="R5" s="135" t="s">
        <v>546</v>
      </c>
      <c r="S5" s="205">
        <v>411.77656262514142</v>
      </c>
      <c r="T5" s="205">
        <v>260.33003506806978</v>
      </c>
      <c r="U5" s="101"/>
    </row>
    <row r="6" spans="1:21" s="155" customFormat="1" ht="36.75" customHeight="1">
      <c r="A6" s="153"/>
      <c r="B6" s="154"/>
      <c r="C6" s="154"/>
      <c r="D6" s="154"/>
      <c r="E6" s="216" t="s">
        <v>1</v>
      </c>
      <c r="F6" s="203" t="s">
        <v>1289</v>
      </c>
      <c r="G6" s="135" t="s">
        <v>1258</v>
      </c>
      <c r="H6" s="135" t="s">
        <v>1258</v>
      </c>
      <c r="I6" s="135"/>
      <c r="J6" s="204">
        <v>5796</v>
      </c>
      <c r="K6" s="204">
        <v>24032</v>
      </c>
      <c r="L6" s="204">
        <v>24497.891221523652</v>
      </c>
      <c r="M6" s="204"/>
      <c r="N6" s="206">
        <v>5796</v>
      </c>
      <c r="O6" s="204">
        <v>24032</v>
      </c>
      <c r="P6" s="204">
        <v>24497.891221523652</v>
      </c>
      <c r="Q6" s="204"/>
      <c r="R6" s="135">
        <v>319</v>
      </c>
      <c r="S6" s="206">
        <v>586.49967175347103</v>
      </c>
      <c r="T6" s="206">
        <v>531.43943588647937</v>
      </c>
      <c r="U6" s="101"/>
    </row>
    <row r="7" spans="1:21" s="155" customFormat="1" ht="11.25" customHeight="1">
      <c r="A7" s="153"/>
      <c r="B7" s="154"/>
      <c r="C7" s="154"/>
      <c r="D7" s="154"/>
      <c r="E7" s="216" t="s">
        <v>2</v>
      </c>
      <c r="F7" s="203" t="s">
        <v>1279</v>
      </c>
      <c r="G7" s="135" t="s">
        <v>1279</v>
      </c>
      <c r="H7" s="135" t="s">
        <v>1279</v>
      </c>
      <c r="I7" s="135"/>
      <c r="J7" s="204">
        <v>7752</v>
      </c>
      <c r="K7" s="204">
        <v>8066</v>
      </c>
      <c r="L7" s="204">
        <v>7677.670901755243</v>
      </c>
      <c r="M7" s="204"/>
      <c r="N7" s="206">
        <v>7752</v>
      </c>
      <c r="O7" s="204">
        <v>8066</v>
      </c>
      <c r="P7" s="204">
        <v>7677.670901755243</v>
      </c>
      <c r="Q7" s="204"/>
      <c r="R7" s="135">
        <v>364</v>
      </c>
      <c r="S7" s="206">
        <v>180.01575193624058</v>
      </c>
      <c r="T7" s="206">
        <v>141.18917165692989</v>
      </c>
      <c r="U7" s="101"/>
    </row>
    <row r="8" spans="1:21" s="155" customFormat="1" ht="13.5" customHeight="1">
      <c r="A8" s="153"/>
      <c r="B8" s="154"/>
      <c r="C8" s="154"/>
      <c r="D8" s="154"/>
      <c r="E8" s="217" t="s">
        <v>3</v>
      </c>
      <c r="F8" s="203" t="s">
        <v>1290</v>
      </c>
      <c r="G8" s="135" t="s">
        <v>1278</v>
      </c>
      <c r="H8" s="135" t="s">
        <v>1278</v>
      </c>
      <c r="I8" s="135"/>
      <c r="J8" s="204">
        <v>10345</v>
      </c>
      <c r="K8" s="204">
        <v>30769</v>
      </c>
      <c r="L8" s="204">
        <v>18209.408194233689</v>
      </c>
      <c r="M8" s="204"/>
      <c r="N8" s="206">
        <v>10345</v>
      </c>
      <c r="O8" s="204">
        <v>30769</v>
      </c>
      <c r="P8" s="204">
        <v>18209.408194233689</v>
      </c>
      <c r="Q8" s="204"/>
      <c r="R8" s="135">
        <v>303</v>
      </c>
      <c r="S8" s="206">
        <v>335.82505358149905</v>
      </c>
      <c r="T8" s="206">
        <v>154.75665865549308</v>
      </c>
      <c r="U8" s="101"/>
    </row>
    <row r="9" spans="1:21" s="155" customFormat="1" ht="11.25" customHeight="1">
      <c r="A9" s="153"/>
      <c r="B9" s="154"/>
      <c r="C9" s="154"/>
      <c r="D9" s="154"/>
      <c r="E9" s="216" t="s">
        <v>81</v>
      </c>
      <c r="F9" s="135" t="s">
        <v>546</v>
      </c>
      <c r="G9" s="135" t="s">
        <v>1275</v>
      </c>
      <c r="H9" s="135" t="s">
        <v>1275</v>
      </c>
      <c r="I9" s="135"/>
      <c r="J9" s="204" t="s">
        <v>546</v>
      </c>
      <c r="K9" s="204">
        <v>10705</v>
      </c>
      <c r="L9" s="204">
        <v>9876.5432098765432</v>
      </c>
      <c r="M9" s="204"/>
      <c r="N9" s="206" t="s">
        <v>546</v>
      </c>
      <c r="O9" s="204">
        <v>10705</v>
      </c>
      <c r="P9" s="204">
        <v>9876.5432098765432</v>
      </c>
      <c r="Q9" s="204"/>
      <c r="R9" s="135" t="s">
        <v>546</v>
      </c>
      <c r="S9" s="206">
        <v>377.1603926977802</v>
      </c>
      <c r="T9" s="206">
        <v>307.84235479206956</v>
      </c>
      <c r="U9" s="101"/>
    </row>
    <row r="10" spans="1:21" s="155" customFormat="1" ht="11.25" customHeight="1">
      <c r="A10" s="153"/>
      <c r="B10" s="154"/>
      <c r="C10" s="154"/>
      <c r="D10" s="154"/>
      <c r="E10" s="216" t="s">
        <v>82</v>
      </c>
      <c r="F10" s="203" t="s">
        <v>546</v>
      </c>
      <c r="G10" s="135" t="s">
        <v>1578</v>
      </c>
      <c r="H10" s="135" t="s">
        <v>1277</v>
      </c>
      <c r="I10" s="135"/>
      <c r="J10" s="204" t="s">
        <v>546</v>
      </c>
      <c r="K10" s="204">
        <v>917431</v>
      </c>
      <c r="L10" s="204">
        <v>221625</v>
      </c>
      <c r="M10" s="204"/>
      <c r="N10" s="206" t="s">
        <v>546</v>
      </c>
      <c r="O10" s="204" t="s">
        <v>388</v>
      </c>
      <c r="P10" s="204">
        <v>221625</v>
      </c>
      <c r="Q10" s="204"/>
      <c r="R10" s="135" t="s">
        <v>546</v>
      </c>
      <c r="S10" s="206">
        <v>1628.3097374246697</v>
      </c>
      <c r="T10" s="206">
        <v>341.68078703149473</v>
      </c>
      <c r="U10" s="101"/>
    </row>
    <row r="11" spans="1:21" ht="12" customHeight="1">
      <c r="A11" s="123" t="s">
        <v>4</v>
      </c>
      <c r="B11" s="118" t="s">
        <v>183</v>
      </c>
      <c r="C11" s="118" t="s">
        <v>184</v>
      </c>
      <c r="D11" s="119">
        <v>100000</v>
      </c>
      <c r="E11" s="216" t="s">
        <v>4</v>
      </c>
      <c r="F11" s="203" t="s">
        <v>1395</v>
      </c>
      <c r="G11" s="135" t="s">
        <v>1245</v>
      </c>
      <c r="H11" s="135" t="s">
        <v>1245</v>
      </c>
      <c r="I11" s="135"/>
      <c r="J11" s="204">
        <v>22727</v>
      </c>
      <c r="K11" s="204">
        <v>133333</v>
      </c>
      <c r="L11" s="204">
        <v>137830</v>
      </c>
      <c r="M11" s="204"/>
      <c r="N11" s="206">
        <v>22727</v>
      </c>
      <c r="O11" s="204">
        <v>133333</v>
      </c>
      <c r="P11" s="204">
        <v>137830</v>
      </c>
      <c r="Q11" s="204"/>
      <c r="R11" s="135">
        <v>73</v>
      </c>
      <c r="S11" s="206">
        <v>295.56287489288775</v>
      </c>
      <c r="T11" s="206">
        <v>281.53321645643456</v>
      </c>
    </row>
    <row r="12" spans="1:21" ht="12" customHeight="1">
      <c r="A12" s="123" t="s">
        <v>9</v>
      </c>
      <c r="B12" s="118" t="s">
        <v>187</v>
      </c>
      <c r="C12" s="118"/>
      <c r="D12" s="119">
        <v>100000</v>
      </c>
      <c r="E12" s="216" t="s">
        <v>83</v>
      </c>
      <c r="F12" s="135" t="s">
        <v>546</v>
      </c>
      <c r="G12" s="135" t="s">
        <v>1276</v>
      </c>
      <c r="H12" s="135" t="s">
        <v>1276</v>
      </c>
      <c r="I12" s="135"/>
      <c r="J12" s="204" t="s">
        <v>546</v>
      </c>
      <c r="K12" s="204">
        <v>37500</v>
      </c>
      <c r="L12" s="204">
        <v>38216.56050955414</v>
      </c>
      <c r="M12" s="204"/>
      <c r="N12" s="206" t="s">
        <v>546</v>
      </c>
      <c r="O12" s="204">
        <v>37500</v>
      </c>
      <c r="P12" s="204">
        <v>38216.56050955414</v>
      </c>
      <c r="Q12" s="204"/>
      <c r="R12" s="135" t="s">
        <v>546</v>
      </c>
      <c r="S12" s="206">
        <v>637.66769385012879</v>
      </c>
      <c r="T12" s="206">
        <v>483.77873181541759</v>
      </c>
    </row>
    <row r="13" spans="1:21" ht="12" customHeight="1">
      <c r="A13" s="123" t="s">
        <v>17</v>
      </c>
      <c r="B13" s="118" t="s">
        <v>190</v>
      </c>
      <c r="C13" s="118"/>
      <c r="D13" s="119">
        <v>100000</v>
      </c>
      <c r="E13" s="216" t="s">
        <v>5</v>
      </c>
      <c r="F13" s="203" t="s">
        <v>1447</v>
      </c>
      <c r="G13" s="135" t="s">
        <v>1447</v>
      </c>
      <c r="H13" s="135" t="s">
        <v>1447</v>
      </c>
      <c r="I13" s="135"/>
      <c r="J13" s="204">
        <v>50000</v>
      </c>
      <c r="K13" s="204">
        <v>50000</v>
      </c>
      <c r="L13" s="204">
        <v>50000</v>
      </c>
      <c r="M13" s="204"/>
      <c r="N13" s="206">
        <v>50000</v>
      </c>
      <c r="O13" s="204">
        <v>50000</v>
      </c>
      <c r="P13" s="204">
        <v>50000</v>
      </c>
      <c r="Q13" s="204"/>
      <c r="R13" s="135">
        <v>223</v>
      </c>
      <c r="S13" s="206">
        <v>218.38429774969393</v>
      </c>
      <c r="T13" s="206">
        <v>212.8685238423603</v>
      </c>
    </row>
    <row r="14" spans="1:21" ht="23">
      <c r="A14" s="123" t="s">
        <v>23</v>
      </c>
      <c r="B14" s="118" t="s">
        <v>190</v>
      </c>
      <c r="C14" s="118"/>
      <c r="D14" s="119">
        <v>100000</v>
      </c>
      <c r="E14" s="216" t="s">
        <v>181</v>
      </c>
      <c r="F14" s="203" t="s">
        <v>1457</v>
      </c>
      <c r="G14" s="203" t="s">
        <v>1457</v>
      </c>
      <c r="H14" s="203" t="s">
        <v>1457</v>
      </c>
      <c r="I14" s="203"/>
      <c r="J14" s="204">
        <v>39474</v>
      </c>
      <c r="K14" s="204">
        <v>39474</v>
      </c>
      <c r="L14" s="204">
        <v>39893.617021276594</v>
      </c>
      <c r="M14" s="204"/>
      <c r="N14" s="206">
        <v>39474</v>
      </c>
      <c r="O14" s="204">
        <v>39474</v>
      </c>
      <c r="P14" s="204">
        <v>39893.617021276594</v>
      </c>
      <c r="Q14" s="204"/>
      <c r="R14" s="135">
        <v>262</v>
      </c>
      <c r="S14" s="206">
        <v>169.90342139280949</v>
      </c>
      <c r="T14" s="206">
        <v>145.41059759895833</v>
      </c>
    </row>
    <row r="15" spans="1:21" s="18" customFormat="1" ht="12" customHeight="1">
      <c r="A15" s="124" t="s">
        <v>24</v>
      </c>
      <c r="B15" s="125">
        <v>25000</v>
      </c>
      <c r="C15" s="125"/>
      <c r="D15" s="126">
        <v>100000</v>
      </c>
      <c r="E15" s="220" t="s">
        <v>7</v>
      </c>
      <c r="F15" s="211" t="s">
        <v>1353</v>
      </c>
      <c r="G15" s="210" t="s">
        <v>1579</v>
      </c>
      <c r="H15" s="210" t="s">
        <v>1579</v>
      </c>
      <c r="I15" s="210"/>
      <c r="J15" s="204">
        <v>1031.8140000000001</v>
      </c>
      <c r="K15" s="204">
        <v>1425</v>
      </c>
      <c r="L15" s="204">
        <v>1287.3309895327118</v>
      </c>
      <c r="M15" s="204"/>
      <c r="N15" s="205">
        <v>1031.8140000000001</v>
      </c>
      <c r="O15" s="204">
        <v>1425</v>
      </c>
      <c r="P15" s="204">
        <v>1287.3309895327118</v>
      </c>
      <c r="Q15" s="204"/>
      <c r="R15" s="135">
        <v>271</v>
      </c>
      <c r="S15" s="205">
        <v>202.75173228234422</v>
      </c>
      <c r="T15" s="205">
        <v>142.42277620178695</v>
      </c>
    </row>
    <row r="16" spans="1:21" ht="12" customHeight="1">
      <c r="A16" s="123" t="s">
        <v>25</v>
      </c>
      <c r="B16" s="118">
        <v>70000</v>
      </c>
      <c r="C16" s="118"/>
      <c r="D16" s="119">
        <v>100000</v>
      </c>
      <c r="E16" s="216" t="s">
        <v>84</v>
      </c>
      <c r="F16" s="135" t="s">
        <v>546</v>
      </c>
      <c r="G16" s="135" t="s">
        <v>1448</v>
      </c>
      <c r="H16" s="135" t="s">
        <v>1448</v>
      </c>
      <c r="I16" s="135"/>
      <c r="J16" s="204" t="s">
        <v>546</v>
      </c>
      <c r="K16" s="204">
        <v>12500</v>
      </c>
      <c r="L16" s="204">
        <v>12500</v>
      </c>
      <c r="M16" s="204"/>
      <c r="N16" s="205" t="s">
        <v>546</v>
      </c>
      <c r="O16" s="204">
        <v>12500</v>
      </c>
      <c r="P16" s="204">
        <v>12500</v>
      </c>
      <c r="Q16" s="204"/>
      <c r="R16" s="135" t="s">
        <v>546</v>
      </c>
      <c r="S16" s="205">
        <v>77.980059438272832</v>
      </c>
      <c r="T16" s="205">
        <v>81.311035722409855</v>
      </c>
    </row>
    <row r="17" spans="1:20" ht="12" customHeight="1">
      <c r="A17" s="123" t="s">
        <v>26</v>
      </c>
      <c r="B17" s="118" t="s">
        <v>196</v>
      </c>
      <c r="C17" s="118" t="s">
        <v>184</v>
      </c>
      <c r="D17" s="119">
        <v>100000</v>
      </c>
      <c r="E17" s="216" t="s">
        <v>8</v>
      </c>
      <c r="F17" s="203" t="s">
        <v>1364</v>
      </c>
      <c r="G17" s="135" t="s">
        <v>1363</v>
      </c>
      <c r="H17" s="135" t="s">
        <v>1363</v>
      </c>
      <c r="I17" s="135"/>
      <c r="J17" s="204">
        <v>1000</v>
      </c>
      <c r="K17" s="204">
        <v>6667</v>
      </c>
      <c r="L17" s="204">
        <v>6891.5</v>
      </c>
      <c r="M17" s="204"/>
      <c r="N17" s="205">
        <v>1000</v>
      </c>
      <c r="O17" s="204" t="s">
        <v>1394</v>
      </c>
      <c r="P17" s="204" t="s">
        <v>271</v>
      </c>
      <c r="Q17" s="204"/>
      <c r="R17" s="135">
        <v>55</v>
      </c>
      <c r="S17" s="205">
        <v>114.6965367391914</v>
      </c>
      <c r="T17" s="205">
        <v>90.951887421584274</v>
      </c>
    </row>
    <row r="18" spans="1:20" ht="12" customHeight="1">
      <c r="A18" s="123" t="s">
        <v>27</v>
      </c>
      <c r="B18" s="118">
        <v>20000</v>
      </c>
      <c r="C18" s="118" t="s">
        <v>1337</v>
      </c>
      <c r="D18" s="119">
        <v>100000</v>
      </c>
      <c r="E18" s="216" t="s">
        <v>9</v>
      </c>
      <c r="F18" s="203" t="s">
        <v>1250</v>
      </c>
      <c r="G18" s="135" t="s">
        <v>1245</v>
      </c>
      <c r="H18" s="135" t="s">
        <v>1245</v>
      </c>
      <c r="I18" s="135"/>
      <c r="J18" s="204">
        <v>22727</v>
      </c>
      <c r="K18" s="204">
        <v>133333</v>
      </c>
      <c r="L18" s="204">
        <v>137830</v>
      </c>
      <c r="M18" s="204"/>
      <c r="N18" s="205">
        <v>22727</v>
      </c>
      <c r="O18" s="204">
        <v>133333</v>
      </c>
      <c r="P18" s="204">
        <v>137830</v>
      </c>
      <c r="Q18" s="204"/>
      <c r="R18" s="135">
        <v>76</v>
      </c>
      <c r="S18" s="205">
        <v>306.19225395808252</v>
      </c>
      <c r="T18" s="205">
        <v>303.69734496072061</v>
      </c>
    </row>
    <row r="19" spans="1:20" ht="12" customHeight="1">
      <c r="A19" s="123" t="s">
        <v>34</v>
      </c>
      <c r="B19" s="118" t="s">
        <v>190</v>
      </c>
      <c r="C19" s="118" t="s">
        <v>184</v>
      </c>
      <c r="D19" s="119">
        <v>100000</v>
      </c>
      <c r="E19" s="216" t="s">
        <v>816</v>
      </c>
      <c r="F19" s="203" t="s">
        <v>1383</v>
      </c>
      <c r="G19" s="135" t="s">
        <v>1365</v>
      </c>
      <c r="H19" s="135" t="s">
        <v>1365</v>
      </c>
      <c r="I19" s="135"/>
      <c r="J19" s="204">
        <v>2890</v>
      </c>
      <c r="K19" s="204">
        <v>23649</v>
      </c>
      <c r="L19" s="204">
        <v>24700.070571630204</v>
      </c>
      <c r="M19" s="204"/>
      <c r="N19" s="205">
        <v>2890</v>
      </c>
      <c r="O19" s="204">
        <v>23649</v>
      </c>
      <c r="P19" s="204">
        <v>24700.070571630204</v>
      </c>
      <c r="Q19" s="204"/>
      <c r="R19" s="135">
        <v>131</v>
      </c>
      <c r="S19" s="205">
        <v>547.04028283525497</v>
      </c>
      <c r="T19" s="205">
        <v>537.22398177598359</v>
      </c>
    </row>
    <row r="20" spans="1:20" ht="12" customHeight="1">
      <c r="A20" s="123" t="s">
        <v>45</v>
      </c>
      <c r="B20" s="118">
        <v>20000</v>
      </c>
      <c r="C20" s="118"/>
      <c r="D20" s="119">
        <v>100000</v>
      </c>
      <c r="E20" s="216" t="s">
        <v>11</v>
      </c>
      <c r="F20" s="203" t="s">
        <v>1446</v>
      </c>
      <c r="G20" s="135" t="s">
        <v>1449</v>
      </c>
      <c r="H20" s="135" t="s">
        <v>1451</v>
      </c>
      <c r="I20" s="135"/>
      <c r="J20" s="204">
        <v>6536</v>
      </c>
      <c r="K20" s="204">
        <v>39773</v>
      </c>
      <c r="L20" s="204">
        <v>106211.2328999915</v>
      </c>
      <c r="M20" s="204"/>
      <c r="N20" s="205">
        <v>6536</v>
      </c>
      <c r="O20" s="204">
        <v>39773</v>
      </c>
      <c r="P20" s="204">
        <v>106211.2328999915</v>
      </c>
      <c r="Q20" s="204"/>
      <c r="R20" s="135">
        <v>215</v>
      </c>
      <c r="S20" s="205">
        <v>358.68366081528228</v>
      </c>
      <c r="T20" s="205">
        <v>939.01863038717329</v>
      </c>
    </row>
    <row r="21" spans="1:20" ht="12" customHeight="1">
      <c r="A21" s="123" t="s">
        <v>48</v>
      </c>
      <c r="B21" s="118" t="s">
        <v>190</v>
      </c>
      <c r="C21" s="118"/>
      <c r="D21" s="119">
        <v>100000</v>
      </c>
      <c r="E21" s="216" t="s">
        <v>423</v>
      </c>
      <c r="F21" s="203" t="s">
        <v>546</v>
      </c>
      <c r="G21" s="135" t="s">
        <v>1635</v>
      </c>
      <c r="H21" s="135" t="s">
        <v>1635</v>
      </c>
      <c r="I21" s="135"/>
      <c r="J21" s="204" t="s">
        <v>546</v>
      </c>
      <c r="K21" s="204">
        <v>36765</v>
      </c>
      <c r="L21" s="204">
        <v>39391.79075080753</v>
      </c>
      <c r="M21" s="204"/>
      <c r="N21" s="205" t="s">
        <v>546</v>
      </c>
      <c r="O21" s="204">
        <v>36765</v>
      </c>
      <c r="P21" s="204">
        <v>39391.79075080753</v>
      </c>
      <c r="Q21" s="204"/>
      <c r="R21" s="135" t="s">
        <v>546</v>
      </c>
      <c r="S21" s="205">
        <v>114.95574743091962</v>
      </c>
      <c r="T21" s="205">
        <v>98.621188127769315</v>
      </c>
    </row>
    <row r="22" spans="1:20" ht="12" customHeight="1">
      <c r="A22" s="123" t="s">
        <v>201</v>
      </c>
      <c r="B22" s="118" t="s">
        <v>190</v>
      </c>
      <c r="C22" s="118" t="s">
        <v>184</v>
      </c>
      <c r="D22" s="119">
        <v>100000</v>
      </c>
      <c r="E22" s="216" t="s">
        <v>12</v>
      </c>
      <c r="F22" s="203" t="s">
        <v>1382</v>
      </c>
      <c r="G22" s="135" t="s">
        <v>1366</v>
      </c>
      <c r="H22" s="135" t="s">
        <v>1366</v>
      </c>
      <c r="I22" s="135"/>
      <c r="J22" s="204">
        <v>8671</v>
      </c>
      <c r="K22" s="204">
        <v>132432</v>
      </c>
      <c r="L22" s="204">
        <v>137062.93706293707</v>
      </c>
      <c r="M22" s="204"/>
      <c r="N22" s="205">
        <v>8671</v>
      </c>
      <c r="O22" s="204">
        <v>132432</v>
      </c>
      <c r="P22" s="204">
        <v>137062.93706293707</v>
      </c>
      <c r="Q22" s="204"/>
      <c r="R22" s="135">
        <v>328</v>
      </c>
      <c r="S22" s="205">
        <v>2077.6505254134572</v>
      </c>
      <c r="T22" s="205">
        <v>1870.2757930822436</v>
      </c>
    </row>
    <row r="23" spans="1:20" ht="12" customHeight="1">
      <c r="A23" s="123" t="s">
        <v>35</v>
      </c>
      <c r="B23" s="118">
        <v>103291</v>
      </c>
      <c r="C23" s="127"/>
      <c r="D23" s="119">
        <v>100000</v>
      </c>
      <c r="E23" s="216" t="s">
        <v>101</v>
      </c>
      <c r="F23" s="135" t="s">
        <v>546</v>
      </c>
      <c r="G23" s="135" t="s">
        <v>546</v>
      </c>
      <c r="H23" s="135" t="s">
        <v>1293</v>
      </c>
      <c r="I23" s="135"/>
      <c r="J23" s="135" t="s">
        <v>546</v>
      </c>
      <c r="K23" s="135" t="s">
        <v>546</v>
      </c>
      <c r="L23" s="135">
        <v>10480</v>
      </c>
      <c r="M23" s="135"/>
      <c r="N23" s="135" t="s">
        <v>546</v>
      </c>
      <c r="O23" s="135" t="s">
        <v>546</v>
      </c>
      <c r="P23" s="135">
        <v>10480</v>
      </c>
      <c r="Q23" s="135"/>
      <c r="R23" s="135" t="s">
        <v>546</v>
      </c>
      <c r="S23" s="135" t="s">
        <v>546</v>
      </c>
      <c r="T23" s="204">
        <v>1031.1089992929165</v>
      </c>
    </row>
    <row r="24" spans="1:20" ht="12" customHeight="1">
      <c r="A24" s="123" t="s">
        <v>65</v>
      </c>
      <c r="B24" s="118">
        <v>21300</v>
      </c>
      <c r="C24" s="118" t="s">
        <v>184</v>
      </c>
      <c r="D24" s="119">
        <v>100000</v>
      </c>
      <c r="E24" s="216" t="s">
        <v>13</v>
      </c>
      <c r="F24" s="203" t="s">
        <v>1445</v>
      </c>
      <c r="G24" s="135" t="s">
        <v>1450</v>
      </c>
      <c r="H24" s="135" t="s">
        <v>1450</v>
      </c>
      <c r="I24" s="135"/>
      <c r="J24" s="204">
        <v>42857</v>
      </c>
      <c r="K24" s="204">
        <v>97087</v>
      </c>
      <c r="L24" s="204">
        <v>93984.962406015038</v>
      </c>
      <c r="M24" s="204"/>
      <c r="N24" s="205">
        <v>42857</v>
      </c>
      <c r="O24" s="204">
        <v>97087</v>
      </c>
      <c r="P24" s="204">
        <v>93984.962406015038</v>
      </c>
      <c r="Q24" s="204"/>
      <c r="R24" s="135">
        <v>157</v>
      </c>
      <c r="S24" s="205">
        <v>8798.9900198298346</v>
      </c>
      <c r="T24" s="205">
        <v>7393.800361096648</v>
      </c>
    </row>
    <row r="25" spans="1:20" ht="12" customHeight="1">
      <c r="A25" s="123" t="s">
        <v>66</v>
      </c>
      <c r="B25" s="118">
        <v>20000</v>
      </c>
      <c r="C25" s="118"/>
      <c r="D25" s="119">
        <v>100000</v>
      </c>
      <c r="E25" s="216" t="s">
        <v>102</v>
      </c>
      <c r="F25" s="135" t="s">
        <v>546</v>
      </c>
      <c r="G25" s="135" t="s">
        <v>546</v>
      </c>
      <c r="H25" s="135" t="s">
        <v>1293</v>
      </c>
      <c r="I25" s="135"/>
      <c r="J25" s="135" t="s">
        <v>546</v>
      </c>
      <c r="K25" s="135" t="s">
        <v>546</v>
      </c>
      <c r="L25" s="135">
        <v>10480</v>
      </c>
      <c r="M25" s="135"/>
      <c r="N25" s="135" t="s">
        <v>546</v>
      </c>
      <c r="O25" s="135" t="s">
        <v>546</v>
      </c>
      <c r="P25" s="135">
        <v>10480</v>
      </c>
      <c r="Q25" s="135"/>
      <c r="R25" s="135" t="s">
        <v>546</v>
      </c>
      <c r="S25" s="135" t="s">
        <v>546</v>
      </c>
      <c r="T25" s="204">
        <v>3141.5468378625892</v>
      </c>
    </row>
    <row r="26" spans="1:20" ht="12" customHeight="1">
      <c r="A26" s="123"/>
      <c r="B26" s="118"/>
      <c r="C26" s="118"/>
      <c r="D26" s="119"/>
      <c r="E26" s="216" t="s">
        <v>103</v>
      </c>
      <c r="F26" s="135" t="s">
        <v>546</v>
      </c>
      <c r="G26" s="135" t="s">
        <v>546</v>
      </c>
      <c r="H26" s="135" t="s">
        <v>1293</v>
      </c>
      <c r="I26" s="135"/>
      <c r="J26" s="135" t="s">
        <v>546</v>
      </c>
      <c r="K26" s="135" t="s">
        <v>546</v>
      </c>
      <c r="L26" s="135">
        <v>10480</v>
      </c>
      <c r="M26" s="135"/>
      <c r="N26" s="135" t="s">
        <v>546</v>
      </c>
      <c r="O26" s="135" t="s">
        <v>546</v>
      </c>
      <c r="P26" s="135">
        <v>10480</v>
      </c>
      <c r="Q26" s="135"/>
      <c r="R26" s="135" t="s">
        <v>546</v>
      </c>
      <c r="S26" s="135" t="s">
        <v>546</v>
      </c>
      <c r="T26" s="204">
        <v>860.3180707953353</v>
      </c>
    </row>
    <row r="27" spans="1:20" ht="23">
      <c r="A27" s="123"/>
      <c r="B27" s="118"/>
      <c r="C27" s="118"/>
      <c r="D27" s="119"/>
      <c r="E27" s="216" t="s">
        <v>14</v>
      </c>
      <c r="F27" s="211" t="s">
        <v>1630</v>
      </c>
      <c r="G27" s="211" t="s">
        <v>1630</v>
      </c>
      <c r="H27" s="211" t="s">
        <v>1630</v>
      </c>
      <c r="I27" s="210"/>
      <c r="J27" s="204">
        <v>2643</v>
      </c>
      <c r="K27" s="204">
        <v>4542</v>
      </c>
      <c r="L27" s="204">
        <v>4709.792653123568</v>
      </c>
      <c r="M27" s="204"/>
      <c r="N27" s="205">
        <v>2643</v>
      </c>
      <c r="O27" s="204">
        <v>4542</v>
      </c>
      <c r="P27" s="204">
        <v>4709.792653123568</v>
      </c>
      <c r="Q27" s="204"/>
      <c r="R27" s="135">
        <v>54</v>
      </c>
      <c r="S27" s="205">
        <v>35.729504523337965</v>
      </c>
      <c r="T27" s="205">
        <v>29.854294822071143</v>
      </c>
    </row>
    <row r="28" spans="1:20" ht="23.25" customHeight="1">
      <c r="A28" s="123" t="s">
        <v>18</v>
      </c>
      <c r="B28" s="118" t="s">
        <v>205</v>
      </c>
      <c r="C28" s="118"/>
      <c r="D28" s="119">
        <v>100000</v>
      </c>
      <c r="E28" s="216" t="s">
        <v>15</v>
      </c>
      <c r="F28" s="203" t="s">
        <v>1347</v>
      </c>
      <c r="G28" s="135" t="s">
        <v>1348</v>
      </c>
      <c r="H28" s="135" t="s">
        <v>1348</v>
      </c>
      <c r="I28" s="135"/>
      <c r="J28" s="204">
        <v>6954</v>
      </c>
      <c r="K28" s="204">
        <v>10584</v>
      </c>
      <c r="L28" s="204">
        <v>10402.796271637817</v>
      </c>
      <c r="M28" s="204"/>
      <c r="N28" s="205">
        <v>6954</v>
      </c>
      <c r="O28" s="204">
        <v>10584</v>
      </c>
      <c r="P28" s="204">
        <v>10402.796271637817</v>
      </c>
      <c r="Q28" s="204"/>
      <c r="R28" s="135">
        <v>306</v>
      </c>
      <c r="S28" s="205">
        <v>167.82695176529089</v>
      </c>
      <c r="T28" s="205">
        <v>128.46391994450141</v>
      </c>
    </row>
    <row r="29" spans="1:20" ht="12" customHeight="1">
      <c r="A29" s="123" t="s">
        <v>30</v>
      </c>
      <c r="B29" s="118" t="s">
        <v>207</v>
      </c>
      <c r="C29" s="118" t="s">
        <v>184</v>
      </c>
      <c r="D29" s="119">
        <v>100000</v>
      </c>
      <c r="E29" s="216" t="s">
        <v>180</v>
      </c>
      <c r="F29" s="135" t="s">
        <v>546</v>
      </c>
      <c r="G29" s="135" t="s">
        <v>546</v>
      </c>
      <c r="H29" s="135" t="s">
        <v>1293</v>
      </c>
      <c r="I29" s="135"/>
      <c r="J29" s="135" t="s">
        <v>546</v>
      </c>
      <c r="K29" s="135" t="s">
        <v>546</v>
      </c>
      <c r="L29" s="135">
        <v>10480</v>
      </c>
      <c r="M29" s="135"/>
      <c r="N29" s="135" t="s">
        <v>546</v>
      </c>
      <c r="O29" s="135" t="s">
        <v>546</v>
      </c>
      <c r="P29" s="135">
        <v>10480</v>
      </c>
      <c r="Q29" s="135"/>
      <c r="R29" s="135" t="s">
        <v>546</v>
      </c>
      <c r="S29" s="135" t="s">
        <v>546</v>
      </c>
      <c r="T29" s="204">
        <v>318.04216880361633</v>
      </c>
    </row>
    <row r="30" spans="1:20" ht="12" customHeight="1">
      <c r="A30" s="123" t="s">
        <v>42</v>
      </c>
      <c r="B30" s="118">
        <v>15000</v>
      </c>
      <c r="C30" s="118"/>
      <c r="D30" s="119">
        <v>100000</v>
      </c>
      <c r="E30" s="216" t="s">
        <v>16</v>
      </c>
      <c r="F30" s="203" t="s">
        <v>1381</v>
      </c>
      <c r="G30" s="135" t="s">
        <v>1367</v>
      </c>
      <c r="H30" s="135" t="s">
        <v>1414</v>
      </c>
      <c r="I30" s="135"/>
      <c r="J30" s="204">
        <v>14925</v>
      </c>
      <c r="K30" s="204">
        <v>72727</v>
      </c>
      <c r="L30" s="204">
        <v>137830</v>
      </c>
      <c r="M30" s="204"/>
      <c r="N30" s="205">
        <v>14925</v>
      </c>
      <c r="O30" s="204">
        <v>72727</v>
      </c>
      <c r="P30" s="204">
        <v>137830</v>
      </c>
      <c r="Q30" s="204"/>
      <c r="R30" s="135">
        <v>194</v>
      </c>
      <c r="S30" s="205">
        <v>530.23514890284991</v>
      </c>
      <c r="T30" s="205">
        <v>1016.3174137062971</v>
      </c>
    </row>
    <row r="31" spans="1:20" ht="23">
      <c r="A31" s="123" t="s">
        <v>44</v>
      </c>
      <c r="B31" s="127">
        <v>14481</v>
      </c>
      <c r="C31" s="118"/>
      <c r="D31" s="119">
        <v>100000</v>
      </c>
      <c r="E31" s="216" t="s">
        <v>17</v>
      </c>
      <c r="F31" s="203" t="s">
        <v>1252</v>
      </c>
      <c r="G31" s="135" t="s">
        <v>1245</v>
      </c>
      <c r="H31" s="135" t="s">
        <v>1245</v>
      </c>
      <c r="I31" s="135"/>
      <c r="J31" s="204">
        <v>22727</v>
      </c>
      <c r="K31" s="204">
        <v>133333</v>
      </c>
      <c r="L31" s="204">
        <v>137830</v>
      </c>
      <c r="M31" s="204"/>
      <c r="N31" s="205">
        <v>22727</v>
      </c>
      <c r="O31" s="204">
        <v>133333</v>
      </c>
      <c r="P31" s="204">
        <v>137830</v>
      </c>
      <c r="Q31" s="204"/>
      <c r="R31" s="135">
        <v>123</v>
      </c>
      <c r="S31" s="205">
        <v>484.81753137543888</v>
      </c>
      <c r="T31" s="205">
        <v>556.6346136992936</v>
      </c>
    </row>
    <row r="32" spans="1:20" ht="23">
      <c r="A32" s="123"/>
      <c r="B32" s="127"/>
      <c r="C32" s="118"/>
      <c r="D32" s="119"/>
      <c r="E32" s="216" t="s">
        <v>18</v>
      </c>
      <c r="F32" s="203" t="s">
        <v>1380</v>
      </c>
      <c r="G32" s="135" t="s">
        <v>1245</v>
      </c>
      <c r="H32" s="135" t="s">
        <v>1245</v>
      </c>
      <c r="I32" s="135"/>
      <c r="J32" s="204">
        <v>28409</v>
      </c>
      <c r="K32" s="204">
        <v>133333</v>
      </c>
      <c r="L32" s="204">
        <v>137830</v>
      </c>
      <c r="M32" s="204"/>
      <c r="N32" s="205">
        <v>28409</v>
      </c>
      <c r="O32" s="204">
        <v>133333</v>
      </c>
      <c r="P32" s="204">
        <v>137830</v>
      </c>
      <c r="Q32" s="204"/>
      <c r="R32" s="135">
        <v>304</v>
      </c>
      <c r="S32" s="205">
        <v>702.76409404820231</v>
      </c>
      <c r="T32" s="205">
        <v>730.88677782707032</v>
      </c>
    </row>
    <row r="33" spans="1:21" s="18" customFormat="1" ht="12" customHeight="1">
      <c r="A33" s="124" t="s">
        <v>59</v>
      </c>
      <c r="B33" s="125" t="s">
        <v>209</v>
      </c>
      <c r="C33" s="125"/>
      <c r="D33" s="126">
        <v>100000</v>
      </c>
      <c r="E33" s="216" t="s">
        <v>19</v>
      </c>
      <c r="F33" s="203" t="s">
        <v>1379</v>
      </c>
      <c r="G33" s="135" t="s">
        <v>1245</v>
      </c>
      <c r="H33" s="135" t="s">
        <v>1245</v>
      </c>
      <c r="I33" s="135"/>
      <c r="J33" s="204">
        <v>45524</v>
      </c>
      <c r="K33" s="204">
        <v>133333</v>
      </c>
      <c r="L33" s="204">
        <v>137830</v>
      </c>
      <c r="M33" s="204"/>
      <c r="N33" s="205">
        <v>45524</v>
      </c>
      <c r="O33" s="204">
        <v>133333</v>
      </c>
      <c r="P33" s="204">
        <v>137830</v>
      </c>
      <c r="Q33" s="204"/>
      <c r="R33" s="135">
        <v>115</v>
      </c>
      <c r="S33" s="205">
        <v>235.80910521362856</v>
      </c>
      <c r="T33" s="205">
        <v>232.85734957382272</v>
      </c>
      <c r="U33" s="76"/>
    </row>
    <row r="34" spans="1:21" ht="12" customHeight="1">
      <c r="A34" s="123" t="s">
        <v>61</v>
      </c>
      <c r="B34" s="118">
        <v>15000</v>
      </c>
      <c r="C34" s="118"/>
      <c r="D34" s="119">
        <v>100000</v>
      </c>
      <c r="E34" s="216" t="s">
        <v>21</v>
      </c>
      <c r="F34" s="203" t="s">
        <v>1443</v>
      </c>
      <c r="G34" s="135" t="s">
        <v>1432</v>
      </c>
      <c r="H34" s="135" t="s">
        <v>1444</v>
      </c>
      <c r="I34" s="135"/>
      <c r="J34" s="204">
        <v>7416</v>
      </c>
      <c r="K34" s="204">
        <v>27000</v>
      </c>
      <c r="L34" s="204">
        <v>31000</v>
      </c>
      <c r="M34" s="204"/>
      <c r="N34" s="205">
        <v>7416</v>
      </c>
      <c r="O34" s="204">
        <v>27000</v>
      </c>
      <c r="P34" s="204">
        <v>31000</v>
      </c>
      <c r="Q34" s="204"/>
      <c r="R34" s="135">
        <v>339</v>
      </c>
      <c r="S34" s="205">
        <v>582.74467128560161</v>
      </c>
      <c r="T34" s="205">
        <v>519.43473436610361</v>
      </c>
    </row>
    <row r="35" spans="1:21" s="16" customFormat="1" ht="11.5">
      <c r="A35" s="128" t="s">
        <v>68</v>
      </c>
      <c r="B35" s="120">
        <v>27654</v>
      </c>
      <c r="C35" s="120"/>
      <c r="D35" s="119">
        <v>100000</v>
      </c>
      <c r="E35" s="216" t="s">
        <v>22</v>
      </c>
      <c r="F35" s="203" t="s">
        <v>1440</v>
      </c>
      <c r="G35" s="135" t="s">
        <v>1441</v>
      </c>
      <c r="H35" s="135" t="s">
        <v>1442</v>
      </c>
      <c r="I35" s="135"/>
      <c r="J35" s="204">
        <v>6700</v>
      </c>
      <c r="K35" s="204">
        <v>9000</v>
      </c>
      <c r="L35" s="204">
        <v>9800</v>
      </c>
      <c r="M35" s="204"/>
      <c r="N35" s="205">
        <v>6700</v>
      </c>
      <c r="O35" s="204">
        <v>9000</v>
      </c>
      <c r="P35" s="204">
        <v>9800</v>
      </c>
      <c r="Q35" s="204"/>
      <c r="R35" s="135">
        <v>268</v>
      </c>
      <c r="S35" s="205">
        <v>261.36525009605174</v>
      </c>
      <c r="T35" s="205">
        <v>252.89017341040463</v>
      </c>
    </row>
    <row r="36" spans="1:21" ht="12" customHeight="1">
      <c r="A36" s="129" t="s">
        <v>213</v>
      </c>
      <c r="B36" s="117" t="s">
        <v>214</v>
      </c>
      <c r="C36" s="117"/>
      <c r="D36" s="130">
        <v>100000</v>
      </c>
      <c r="E36" s="216" t="s">
        <v>105</v>
      </c>
      <c r="F36" s="135" t="s">
        <v>546</v>
      </c>
      <c r="G36" s="135" t="s">
        <v>546</v>
      </c>
      <c r="H36" s="135" t="s">
        <v>1293</v>
      </c>
      <c r="I36" s="135"/>
      <c r="J36" s="135" t="s">
        <v>546</v>
      </c>
      <c r="K36" s="135" t="s">
        <v>546</v>
      </c>
      <c r="L36" s="135">
        <v>10480</v>
      </c>
      <c r="M36" s="135"/>
      <c r="N36" s="135" t="s">
        <v>546</v>
      </c>
      <c r="O36" s="135" t="s">
        <v>546</v>
      </c>
      <c r="P36" s="135">
        <v>10480</v>
      </c>
      <c r="Q36" s="135"/>
      <c r="R36" s="135" t="s">
        <v>546</v>
      </c>
      <c r="S36" s="135" t="s">
        <v>546</v>
      </c>
      <c r="T36" s="204">
        <v>50.943786509508897</v>
      </c>
    </row>
    <row r="37" spans="1:21" ht="12" customHeight="1">
      <c r="A37" s="115" t="s">
        <v>215</v>
      </c>
      <c r="E37" s="216" t="s">
        <v>23</v>
      </c>
      <c r="F37" s="203" t="s">
        <v>1378</v>
      </c>
      <c r="G37" s="135" t="s">
        <v>1245</v>
      </c>
      <c r="H37" s="135" t="s">
        <v>1245</v>
      </c>
      <c r="I37" s="135"/>
      <c r="J37" s="204">
        <v>7263</v>
      </c>
      <c r="K37" s="204">
        <v>133333</v>
      </c>
      <c r="L37" s="204">
        <v>137830</v>
      </c>
      <c r="M37" s="204"/>
      <c r="N37" s="205">
        <v>7263</v>
      </c>
      <c r="O37" s="204">
        <v>133333</v>
      </c>
      <c r="P37" s="204">
        <v>137830</v>
      </c>
      <c r="Q37" s="204"/>
      <c r="R37" s="135">
        <v>100</v>
      </c>
      <c r="S37" s="205">
        <v>936.4736369603844</v>
      </c>
      <c r="T37" s="205">
        <v>724.20359016455552</v>
      </c>
    </row>
    <row r="38" spans="1:21" ht="12" customHeight="1">
      <c r="A38" s="115" t="s">
        <v>218</v>
      </c>
      <c r="E38" s="216" t="s">
        <v>24</v>
      </c>
      <c r="F38" s="203" t="s">
        <v>1377</v>
      </c>
      <c r="G38" s="135" t="s">
        <v>1245</v>
      </c>
      <c r="H38" s="135" t="s">
        <v>1245</v>
      </c>
      <c r="I38" s="135"/>
      <c r="J38" s="204">
        <v>28409</v>
      </c>
      <c r="K38" s="204">
        <v>133333</v>
      </c>
      <c r="L38" s="204">
        <v>137830</v>
      </c>
      <c r="M38" s="204"/>
      <c r="N38" s="205">
        <v>28409</v>
      </c>
      <c r="O38" s="204">
        <v>133333</v>
      </c>
      <c r="P38" s="204">
        <v>137830</v>
      </c>
      <c r="Q38" s="204"/>
      <c r="R38" s="135">
        <v>90</v>
      </c>
      <c r="S38" s="205">
        <v>302.21729526207923</v>
      </c>
      <c r="T38" s="205">
        <v>292.45078703380619</v>
      </c>
    </row>
    <row r="39" spans="1:21" ht="12" customHeight="1">
      <c r="A39" s="115" t="s">
        <v>221</v>
      </c>
      <c r="E39" s="216" t="s">
        <v>392</v>
      </c>
      <c r="F39" s="203" t="s">
        <v>1376</v>
      </c>
      <c r="G39" s="135" t="s">
        <v>1245</v>
      </c>
      <c r="H39" s="135" t="s">
        <v>1245</v>
      </c>
      <c r="I39" s="135"/>
      <c r="J39" s="204">
        <v>79545</v>
      </c>
      <c r="K39" s="204">
        <v>133333</v>
      </c>
      <c r="L39" s="204">
        <v>137830</v>
      </c>
      <c r="M39" s="204"/>
      <c r="N39" s="205">
        <v>79545</v>
      </c>
      <c r="O39" s="204">
        <v>133333</v>
      </c>
      <c r="P39" s="204">
        <v>137830</v>
      </c>
      <c r="Q39" s="204"/>
      <c r="R39" s="135">
        <v>276</v>
      </c>
      <c r="S39" s="205">
        <v>325.65199763576055</v>
      </c>
      <c r="T39" s="205">
        <v>320.53512225869565</v>
      </c>
    </row>
    <row r="40" spans="1:21" ht="12" customHeight="1">
      <c r="E40" s="216" t="s">
        <v>108</v>
      </c>
      <c r="F40" s="135" t="s">
        <v>546</v>
      </c>
      <c r="G40" s="135" t="s">
        <v>546</v>
      </c>
      <c r="H40" s="135" t="s">
        <v>1293</v>
      </c>
      <c r="I40" s="135"/>
      <c r="J40" s="135" t="s">
        <v>546</v>
      </c>
      <c r="K40" s="135" t="s">
        <v>546</v>
      </c>
      <c r="L40" s="135">
        <v>10480</v>
      </c>
      <c r="M40" s="135"/>
      <c r="N40" s="135" t="s">
        <v>546</v>
      </c>
      <c r="O40" s="135" t="s">
        <v>546</v>
      </c>
      <c r="P40" s="135">
        <v>10480</v>
      </c>
      <c r="Q40" s="135"/>
      <c r="R40" s="135" t="s">
        <v>546</v>
      </c>
      <c r="S40" s="135" t="s">
        <v>546</v>
      </c>
      <c r="T40" s="204">
        <v>85.189411000871388</v>
      </c>
    </row>
    <row r="41" spans="1:21" ht="23">
      <c r="E41" s="216" t="s">
        <v>393</v>
      </c>
      <c r="F41" s="203" t="s">
        <v>1252</v>
      </c>
      <c r="G41" s="135" t="s">
        <v>1245</v>
      </c>
      <c r="H41" s="135" t="s">
        <v>1245</v>
      </c>
      <c r="I41" s="135"/>
      <c r="J41" s="204">
        <v>22727</v>
      </c>
      <c r="K41" s="204">
        <v>133333</v>
      </c>
      <c r="L41" s="204">
        <v>137830</v>
      </c>
      <c r="M41" s="204"/>
      <c r="N41" s="205">
        <v>22727</v>
      </c>
      <c r="O41" s="204">
        <v>133333</v>
      </c>
      <c r="P41" s="204">
        <v>137830</v>
      </c>
      <c r="Q41" s="204"/>
      <c r="R41" s="135">
        <v>77</v>
      </c>
      <c r="S41" s="205">
        <v>329.2510382792824</v>
      </c>
      <c r="T41" s="205">
        <v>306.29231936286578</v>
      </c>
    </row>
    <row r="42" spans="1:21" ht="12.75" customHeight="1">
      <c r="E42" s="216" t="s">
        <v>1079</v>
      </c>
      <c r="F42" s="203" t="s">
        <v>1254</v>
      </c>
      <c r="G42" s="135" t="s">
        <v>1245</v>
      </c>
      <c r="H42" s="135" t="s">
        <v>1245</v>
      </c>
      <c r="I42" s="135"/>
      <c r="J42" s="204">
        <v>56818</v>
      </c>
      <c r="K42" s="204">
        <v>133333</v>
      </c>
      <c r="L42" s="204">
        <v>137830</v>
      </c>
      <c r="M42" s="204"/>
      <c r="N42" s="205">
        <v>56818</v>
      </c>
      <c r="O42" s="204">
        <v>133333</v>
      </c>
      <c r="P42" s="204">
        <v>137830</v>
      </c>
      <c r="Q42" s="204"/>
      <c r="R42" s="204">
        <v>180.55462250984806</v>
      </c>
      <c r="S42" s="205">
        <v>254.49979123794921</v>
      </c>
      <c r="T42" s="205">
        <v>203.19354392532452</v>
      </c>
    </row>
    <row r="43" spans="1:21">
      <c r="E43" s="216" t="s">
        <v>27</v>
      </c>
      <c r="F43" s="203" t="s">
        <v>1250</v>
      </c>
      <c r="G43" s="135" t="s">
        <v>1245</v>
      </c>
      <c r="H43" s="135" t="s">
        <v>1245</v>
      </c>
      <c r="I43" s="135"/>
      <c r="J43" s="204">
        <v>22727</v>
      </c>
      <c r="K43" s="204">
        <v>133333</v>
      </c>
      <c r="L43" s="204">
        <v>137830</v>
      </c>
      <c r="M43" s="204"/>
      <c r="N43" s="205">
        <v>22727</v>
      </c>
      <c r="O43" s="204">
        <v>133333</v>
      </c>
      <c r="P43" s="204">
        <v>137830</v>
      </c>
      <c r="Q43" s="204"/>
      <c r="R43" s="135">
        <v>130</v>
      </c>
      <c r="S43" s="205">
        <v>505.86022834486624</v>
      </c>
      <c r="T43" s="205">
        <v>630.59081459358163</v>
      </c>
    </row>
    <row r="44" spans="1:21" ht="12" customHeight="1">
      <c r="E44" s="216" t="s">
        <v>28</v>
      </c>
      <c r="F44" s="135" t="s">
        <v>1439</v>
      </c>
      <c r="G44" s="135" t="s">
        <v>1439</v>
      </c>
      <c r="H44" s="135" t="s">
        <v>1439</v>
      </c>
      <c r="I44" s="135"/>
      <c r="J44" s="204">
        <v>2519</v>
      </c>
      <c r="K44" s="204">
        <v>2481</v>
      </c>
      <c r="L44" s="204">
        <v>2548.8421884359027</v>
      </c>
      <c r="M44" s="204"/>
      <c r="N44" s="205">
        <v>2519</v>
      </c>
      <c r="O44" s="204">
        <v>2481</v>
      </c>
      <c r="P44" s="204">
        <v>2548.8421884359027</v>
      </c>
      <c r="Q44" s="204"/>
      <c r="R44" s="135">
        <v>139</v>
      </c>
      <c r="S44" s="205">
        <v>86.28631824522634</v>
      </c>
      <c r="T44" s="205">
        <v>72.564261737075142</v>
      </c>
    </row>
    <row r="45" spans="1:21" ht="12" customHeight="1">
      <c r="E45" s="216" t="s">
        <v>29</v>
      </c>
      <c r="F45" s="203" t="s">
        <v>1437</v>
      </c>
      <c r="G45" s="135" t="s">
        <v>1438</v>
      </c>
      <c r="H45" s="135" t="s">
        <v>1438</v>
      </c>
      <c r="I45" s="135"/>
      <c r="J45" s="204">
        <v>9632.92</v>
      </c>
      <c r="K45" s="204">
        <v>9632.92</v>
      </c>
      <c r="L45" s="204">
        <v>9632.92</v>
      </c>
      <c r="M45" s="204"/>
      <c r="N45" s="205">
        <v>9632.92</v>
      </c>
      <c r="O45" s="204">
        <v>9632.92</v>
      </c>
      <c r="P45" s="204">
        <v>9632.92</v>
      </c>
      <c r="Q45" s="204"/>
      <c r="R45" s="204">
        <v>784.43973941368074</v>
      </c>
      <c r="S45" s="205">
        <v>466.72661696218677</v>
      </c>
      <c r="T45" s="205">
        <v>414.65496572062443</v>
      </c>
    </row>
    <row r="46" spans="1:21" ht="12" customHeight="1">
      <c r="E46" s="221" t="s">
        <v>447</v>
      </c>
      <c r="F46" s="203" t="s">
        <v>546</v>
      </c>
      <c r="G46" s="210" t="s">
        <v>198</v>
      </c>
      <c r="H46" s="210" t="s">
        <v>198</v>
      </c>
      <c r="I46" s="210"/>
      <c r="J46" s="204" t="s">
        <v>546</v>
      </c>
      <c r="K46" s="204">
        <v>64350</v>
      </c>
      <c r="L46" s="204">
        <v>64516.129032258068</v>
      </c>
      <c r="M46" s="204"/>
      <c r="N46" s="205" t="s">
        <v>546</v>
      </c>
      <c r="O46" s="204" t="s">
        <v>1346</v>
      </c>
      <c r="P46" s="204">
        <v>64516.129032258068</v>
      </c>
      <c r="Q46" s="204"/>
      <c r="R46" s="135" t="s">
        <v>546</v>
      </c>
      <c r="S46" s="205">
        <v>198.48203040547304</v>
      </c>
      <c r="T46" s="205">
        <v>170.78065480219985</v>
      </c>
    </row>
    <row r="47" spans="1:21" s="18" customFormat="1" ht="23">
      <c r="A47" s="131"/>
      <c r="B47" s="132"/>
      <c r="C47" s="132"/>
      <c r="D47" s="132"/>
      <c r="E47" s="216" t="s">
        <v>30</v>
      </c>
      <c r="F47" s="203" t="s">
        <v>1375</v>
      </c>
      <c r="G47" s="135" t="s">
        <v>1245</v>
      </c>
      <c r="H47" s="135" t="s">
        <v>1245</v>
      </c>
      <c r="I47" s="135"/>
      <c r="J47" s="204">
        <v>13374</v>
      </c>
      <c r="K47" s="204">
        <v>133333</v>
      </c>
      <c r="L47" s="204">
        <v>137830</v>
      </c>
      <c r="M47" s="204"/>
      <c r="N47" s="205">
        <v>13374</v>
      </c>
      <c r="O47" s="204">
        <v>133333</v>
      </c>
      <c r="P47" s="204">
        <v>137830</v>
      </c>
      <c r="Q47" s="204"/>
      <c r="R47" s="135">
        <v>162</v>
      </c>
      <c r="S47" s="205">
        <v>1047.1903642118866</v>
      </c>
      <c r="T47" s="205">
        <v>1028.2111662106372</v>
      </c>
    </row>
    <row r="48" spans="1:21" s="18" customFormat="1" ht="12.75" customHeight="1">
      <c r="A48" s="131"/>
      <c r="B48" s="132"/>
      <c r="C48" s="132"/>
      <c r="D48" s="132"/>
      <c r="E48" s="216" t="s">
        <v>336</v>
      </c>
      <c r="F48" s="203" t="s">
        <v>1374</v>
      </c>
      <c r="G48" s="135" t="s">
        <v>1384</v>
      </c>
      <c r="H48" s="135" t="s">
        <v>1285</v>
      </c>
      <c r="I48" s="135"/>
      <c r="J48" s="204">
        <v>27259</v>
      </c>
      <c r="K48" s="204">
        <v>28019</v>
      </c>
      <c r="L48" s="204">
        <v>28788.552100000001</v>
      </c>
      <c r="M48" s="204"/>
      <c r="N48" s="205">
        <v>27259</v>
      </c>
      <c r="O48" s="204">
        <v>28019</v>
      </c>
      <c r="P48" s="204">
        <v>28788.552100000001</v>
      </c>
      <c r="Q48" s="204"/>
      <c r="R48" s="135">
        <v>72</v>
      </c>
      <c r="S48" s="205">
        <v>70.830746393620657</v>
      </c>
      <c r="T48" s="205">
        <v>63.22210339207048</v>
      </c>
      <c r="U48" s="76"/>
    </row>
    <row r="49" spans="1:20" s="18" customFormat="1" ht="12" customHeight="1">
      <c r="A49" s="131"/>
      <c r="B49" s="132"/>
      <c r="C49" s="132"/>
      <c r="D49" s="132"/>
      <c r="E49" s="220" t="s">
        <v>32</v>
      </c>
      <c r="F49" s="211" t="s">
        <v>1354</v>
      </c>
      <c r="G49" s="210" t="s">
        <v>199</v>
      </c>
      <c r="H49" s="210" t="s">
        <v>199</v>
      </c>
      <c r="I49" s="210"/>
      <c r="J49" s="204">
        <v>2147</v>
      </c>
      <c r="K49" s="204">
        <v>2172</v>
      </c>
      <c r="L49" s="204">
        <v>1612.8303883050444</v>
      </c>
      <c r="M49" s="204"/>
      <c r="N49" s="205">
        <v>2147</v>
      </c>
      <c r="O49" s="204">
        <v>2172</v>
      </c>
      <c r="P49" s="204">
        <v>1612.8303883050444</v>
      </c>
      <c r="Q49" s="204"/>
      <c r="R49" s="135">
        <v>384</v>
      </c>
      <c r="S49" s="205">
        <v>151.86761507013389</v>
      </c>
      <c r="T49" s="205">
        <v>107.19757456133067</v>
      </c>
    </row>
    <row r="50" spans="1:20" ht="12" customHeight="1">
      <c r="E50" s="216" t="s">
        <v>33</v>
      </c>
      <c r="F50" s="203" t="s">
        <v>546</v>
      </c>
      <c r="G50" s="135" t="s">
        <v>200</v>
      </c>
      <c r="H50" s="135" t="s">
        <v>200</v>
      </c>
      <c r="I50" s="135"/>
      <c r="J50" s="204" t="s">
        <v>546</v>
      </c>
      <c r="K50" s="204">
        <v>220072</v>
      </c>
      <c r="L50" s="204">
        <v>162999.18500407497</v>
      </c>
      <c r="M50" s="204"/>
      <c r="N50" s="205" t="s">
        <v>389</v>
      </c>
      <c r="O50" s="204">
        <v>220072</v>
      </c>
      <c r="P50" s="204">
        <v>162999.18500407497</v>
      </c>
      <c r="Q50" s="204"/>
      <c r="R50" s="135" t="s">
        <v>546</v>
      </c>
      <c r="S50" s="205">
        <v>7372.7716806664412</v>
      </c>
      <c r="T50" s="205">
        <v>4644.0842903825078</v>
      </c>
    </row>
    <row r="51" spans="1:20" ht="23">
      <c r="E51" s="216" t="s">
        <v>335</v>
      </c>
      <c r="F51" s="203" t="s">
        <v>1252</v>
      </c>
      <c r="G51" s="135" t="s">
        <v>1245</v>
      </c>
      <c r="H51" s="135" t="s">
        <v>1245</v>
      </c>
      <c r="I51" s="135"/>
      <c r="J51" s="204">
        <v>22727</v>
      </c>
      <c r="K51" s="204">
        <v>133333</v>
      </c>
      <c r="L51" s="204">
        <v>137830</v>
      </c>
      <c r="M51" s="204"/>
      <c r="N51" s="205">
        <v>22727</v>
      </c>
      <c r="O51" s="204">
        <v>133333</v>
      </c>
      <c r="P51" s="204">
        <v>137830</v>
      </c>
      <c r="Q51" s="204"/>
      <c r="R51" s="135">
        <v>57</v>
      </c>
      <c r="S51" s="205">
        <v>289.49957867935359</v>
      </c>
      <c r="T51" s="205">
        <v>302.12155176625805</v>
      </c>
    </row>
    <row r="52" spans="1:20" ht="12" customHeight="1">
      <c r="E52" s="216" t="s">
        <v>35</v>
      </c>
      <c r="F52" s="203" t="s">
        <v>1634</v>
      </c>
      <c r="G52" s="135" t="s">
        <v>1245</v>
      </c>
      <c r="H52" s="135" t="s">
        <v>1245</v>
      </c>
      <c r="I52" s="135"/>
      <c r="J52" s="204">
        <v>117376</v>
      </c>
      <c r="K52" s="204">
        <v>133333</v>
      </c>
      <c r="L52" s="204">
        <v>137830</v>
      </c>
      <c r="M52" s="204"/>
      <c r="N52" s="205">
        <v>117376</v>
      </c>
      <c r="O52" s="204">
        <v>133333</v>
      </c>
      <c r="P52" s="204">
        <v>137830</v>
      </c>
      <c r="Q52" s="204"/>
      <c r="R52" s="135">
        <v>446</v>
      </c>
      <c r="S52" s="205">
        <v>383.25779734428704</v>
      </c>
      <c r="T52" s="205">
        <v>397.03637965734578</v>
      </c>
    </row>
    <row r="53" spans="1:20">
      <c r="E53" s="216" t="s">
        <v>36</v>
      </c>
      <c r="F53" s="203" t="s">
        <v>1436</v>
      </c>
      <c r="G53" s="135" t="s">
        <v>1435</v>
      </c>
      <c r="H53" s="135" t="s">
        <v>1435</v>
      </c>
      <c r="I53" s="135"/>
      <c r="J53" s="204">
        <v>5196</v>
      </c>
      <c r="K53" s="204">
        <v>6892</v>
      </c>
      <c r="L53" s="204">
        <v>5660.6230081682788</v>
      </c>
      <c r="M53" s="204"/>
      <c r="N53" s="205">
        <v>5196</v>
      </c>
      <c r="O53" s="204">
        <v>6892</v>
      </c>
      <c r="P53" s="204">
        <v>5660.6230081682788</v>
      </c>
      <c r="Q53" s="204"/>
      <c r="R53" s="135">
        <v>145</v>
      </c>
      <c r="S53" s="205">
        <v>143.10343001812464</v>
      </c>
      <c r="T53" s="205">
        <v>110.26481697019163</v>
      </c>
    </row>
    <row r="54" spans="1:20" ht="12" customHeight="1">
      <c r="E54" s="216" t="s">
        <v>37</v>
      </c>
      <c r="F54" s="203" t="s">
        <v>1355</v>
      </c>
      <c r="G54" s="203" t="s">
        <v>1355</v>
      </c>
      <c r="H54" s="203" t="s">
        <v>1355</v>
      </c>
      <c r="I54" s="135"/>
      <c r="J54" s="204">
        <v>86259</v>
      </c>
      <c r="K54" s="204">
        <v>113921</v>
      </c>
      <c r="L54" s="204">
        <v>94966.761633428308</v>
      </c>
      <c r="M54" s="204"/>
      <c r="N54" s="205">
        <v>86259</v>
      </c>
      <c r="O54" s="204">
        <v>113921</v>
      </c>
      <c r="P54" s="204">
        <v>94966.761633428308</v>
      </c>
      <c r="Q54" s="204"/>
      <c r="R54" s="135">
        <v>256</v>
      </c>
      <c r="S54" s="205">
        <v>265.4465119721105</v>
      </c>
      <c r="T54" s="205">
        <v>246.72232011746928</v>
      </c>
    </row>
    <row r="55" spans="1:20" ht="12" customHeight="1">
      <c r="E55" s="216" t="s">
        <v>38</v>
      </c>
      <c r="F55" s="203" t="s">
        <v>1458</v>
      </c>
      <c r="G55" s="135" t="s">
        <v>1458</v>
      </c>
      <c r="H55" s="135" t="s">
        <v>1459</v>
      </c>
      <c r="I55" s="135"/>
      <c r="J55" s="204">
        <v>14085</v>
      </c>
      <c r="K55" s="204">
        <v>14085</v>
      </c>
      <c r="L55" s="204">
        <v>70641.424131110485</v>
      </c>
      <c r="M55" s="204"/>
      <c r="N55" s="205">
        <v>14085</v>
      </c>
      <c r="O55" s="204" t="s">
        <v>394</v>
      </c>
      <c r="P55" s="204">
        <v>70641.424131110485</v>
      </c>
      <c r="Q55" s="204"/>
      <c r="R55" s="135">
        <v>713</v>
      </c>
      <c r="S55" s="205">
        <v>325.5611625064488</v>
      </c>
      <c r="T55" s="205">
        <v>1365.2260536294682</v>
      </c>
    </row>
    <row r="56" spans="1:20" ht="12" customHeight="1">
      <c r="E56" s="216" t="s">
        <v>39</v>
      </c>
      <c r="F56" s="203" t="s">
        <v>1633</v>
      </c>
      <c r="G56" s="135" t="s">
        <v>1460</v>
      </c>
      <c r="H56" s="135" t="s">
        <v>1460</v>
      </c>
      <c r="I56" s="135"/>
      <c r="J56" s="204">
        <v>2676</v>
      </c>
      <c r="K56" s="204">
        <v>33931</v>
      </c>
      <c r="L56" s="204">
        <v>32549.964195039382</v>
      </c>
      <c r="M56" s="204"/>
      <c r="N56" s="205">
        <v>2676</v>
      </c>
      <c r="O56" s="204">
        <v>33931</v>
      </c>
      <c r="P56" s="204">
        <v>32549.964195039382</v>
      </c>
      <c r="Q56" s="204"/>
      <c r="R56" s="135">
        <v>129</v>
      </c>
      <c r="S56" s="205">
        <v>376.64655909152822</v>
      </c>
      <c r="T56" s="205">
        <v>253.44103378391679</v>
      </c>
    </row>
    <row r="57" spans="1:20" ht="12" customHeight="1">
      <c r="E57" s="216" t="s">
        <v>40</v>
      </c>
      <c r="F57" s="203" t="s">
        <v>1349</v>
      </c>
      <c r="G57" s="135" t="s">
        <v>1349</v>
      </c>
      <c r="H57" s="135" t="s">
        <v>1349</v>
      </c>
      <c r="I57" s="135"/>
      <c r="J57" s="204">
        <v>1317</v>
      </c>
      <c r="K57" s="204">
        <v>1258</v>
      </c>
      <c r="L57" s="204">
        <v>1157.4234827335565</v>
      </c>
      <c r="M57" s="204"/>
      <c r="N57" s="205">
        <v>1317</v>
      </c>
      <c r="O57" s="204">
        <v>1258</v>
      </c>
      <c r="P57" s="204">
        <v>1157.4234827335565</v>
      </c>
      <c r="Q57" s="204"/>
      <c r="R57" s="135">
        <v>299</v>
      </c>
      <c r="S57" s="205">
        <v>159.67344369162973</v>
      </c>
      <c r="T57" s="205">
        <v>113.86516712808208</v>
      </c>
    </row>
    <row r="58" spans="1:20" ht="12" customHeight="1">
      <c r="E58" s="216" t="s">
        <v>424</v>
      </c>
      <c r="F58" s="203" t="s">
        <v>1356</v>
      </c>
      <c r="G58" s="203" t="s">
        <v>1356</v>
      </c>
      <c r="H58" s="203" t="s">
        <v>1356</v>
      </c>
      <c r="I58" s="135"/>
      <c r="J58" s="204">
        <v>41960</v>
      </c>
      <c r="K58" s="204">
        <v>43250</v>
      </c>
      <c r="L58" s="204">
        <v>47366.426676771509</v>
      </c>
      <c r="M58" s="204"/>
      <c r="N58" s="205">
        <v>41960</v>
      </c>
      <c r="O58" s="204">
        <v>43250</v>
      </c>
      <c r="P58" s="204">
        <v>47366.426676771509</v>
      </c>
      <c r="Q58" s="204"/>
      <c r="R58" s="135">
        <v>312</v>
      </c>
      <c r="S58" s="205">
        <v>210.56293721324798</v>
      </c>
      <c r="T58" s="205">
        <v>194.69137107210332</v>
      </c>
    </row>
    <row r="59" spans="1:20" ht="12" customHeight="1">
      <c r="E59" s="216" t="s">
        <v>131</v>
      </c>
      <c r="F59" s="203" t="s">
        <v>546</v>
      </c>
      <c r="G59" s="135" t="s">
        <v>546</v>
      </c>
      <c r="H59" s="135" t="s">
        <v>1253</v>
      </c>
      <c r="I59" s="135"/>
      <c r="J59" s="204" t="s">
        <v>546</v>
      </c>
      <c r="K59" s="204" t="s">
        <v>546</v>
      </c>
      <c r="L59" s="204">
        <v>4134.8999999999996</v>
      </c>
      <c r="M59" s="204"/>
      <c r="N59" s="205" t="s">
        <v>546</v>
      </c>
      <c r="O59" s="204" t="s">
        <v>546</v>
      </c>
      <c r="P59" s="204">
        <v>4134.8999999999996</v>
      </c>
      <c r="Q59" s="204"/>
      <c r="R59" s="135" t="s">
        <v>546</v>
      </c>
      <c r="S59" s="205" t="s">
        <v>546</v>
      </c>
      <c r="T59" s="205">
        <v>115.88845291479819</v>
      </c>
    </row>
    <row r="60" spans="1:20" ht="12" customHeight="1">
      <c r="E60" s="216" t="s">
        <v>86</v>
      </c>
      <c r="F60" s="135" t="s">
        <v>546</v>
      </c>
      <c r="G60" s="135" t="s">
        <v>1461</v>
      </c>
      <c r="H60" s="135" t="s">
        <v>1461</v>
      </c>
      <c r="I60" s="135"/>
      <c r="J60" s="204" t="s">
        <v>546</v>
      </c>
      <c r="K60" s="204">
        <v>2175</v>
      </c>
      <c r="L60" s="204">
        <v>2031.2817387771686</v>
      </c>
      <c r="M60" s="204"/>
      <c r="N60" s="205" t="s">
        <v>546</v>
      </c>
      <c r="O60" s="204">
        <v>2175</v>
      </c>
      <c r="P60" s="204">
        <v>2031.2817387771686</v>
      </c>
      <c r="Q60" s="204"/>
      <c r="R60" s="135" t="s">
        <v>546</v>
      </c>
      <c r="S60" s="205">
        <v>248.5390474840992</v>
      </c>
      <c r="T60" s="205">
        <v>158.67343184489255</v>
      </c>
    </row>
    <row r="61" spans="1:20">
      <c r="E61" s="216" t="s">
        <v>425</v>
      </c>
      <c r="F61" s="203" t="s">
        <v>1281</v>
      </c>
      <c r="G61" s="135" t="s">
        <v>1280</v>
      </c>
      <c r="H61" s="135" t="s">
        <v>1280</v>
      </c>
      <c r="I61" s="135"/>
      <c r="J61" s="204">
        <v>1426</v>
      </c>
      <c r="K61" s="204">
        <v>2384</v>
      </c>
      <c r="L61" s="204">
        <v>2498.4384759525296</v>
      </c>
      <c r="M61" s="204"/>
      <c r="N61" s="205">
        <v>1426</v>
      </c>
      <c r="O61" s="204">
        <v>2384</v>
      </c>
      <c r="P61" s="204">
        <v>2498.4384759525296</v>
      </c>
      <c r="Q61" s="204"/>
      <c r="R61" s="135">
        <v>393</v>
      </c>
      <c r="S61" s="205">
        <v>222.4355762564951</v>
      </c>
      <c r="T61" s="205">
        <v>169.16236506472674</v>
      </c>
    </row>
    <row r="62" spans="1:20" ht="12" customHeight="1">
      <c r="E62" s="216" t="s">
        <v>42</v>
      </c>
      <c r="F62" s="203" t="s">
        <v>1282</v>
      </c>
      <c r="G62" s="135" t="s">
        <v>1245</v>
      </c>
      <c r="H62" s="135" t="s">
        <v>1245</v>
      </c>
      <c r="I62" s="135"/>
      <c r="J62" s="204">
        <v>5227</v>
      </c>
      <c r="K62" s="204">
        <v>133333</v>
      </c>
      <c r="L62" s="204">
        <v>137830</v>
      </c>
      <c r="M62" s="204"/>
      <c r="N62" s="205">
        <v>5227</v>
      </c>
      <c r="O62" s="204">
        <v>133333</v>
      </c>
      <c r="P62" s="204">
        <v>137830</v>
      </c>
      <c r="Q62" s="204"/>
      <c r="R62" s="135">
        <v>109</v>
      </c>
      <c r="S62" s="205">
        <v>1173.1950883712875</v>
      </c>
      <c r="T62" s="205">
        <v>906.45285524428641</v>
      </c>
    </row>
    <row r="63" spans="1:20" ht="12" customHeight="1">
      <c r="E63" s="216" t="s">
        <v>43</v>
      </c>
      <c r="F63" s="203" t="s">
        <v>1283</v>
      </c>
      <c r="G63" s="135" t="s">
        <v>1283</v>
      </c>
      <c r="H63" s="135" t="s">
        <v>1283</v>
      </c>
      <c r="I63" s="135"/>
      <c r="J63" s="204">
        <v>3317</v>
      </c>
      <c r="K63" s="204">
        <v>3317</v>
      </c>
      <c r="L63" s="204">
        <v>3320.4016968846468</v>
      </c>
      <c r="M63" s="204"/>
      <c r="N63" s="205">
        <v>3317</v>
      </c>
      <c r="O63" s="204">
        <v>3317</v>
      </c>
      <c r="P63" s="204">
        <v>3320.4016968846468</v>
      </c>
      <c r="Q63" s="204"/>
      <c r="R63" s="135">
        <v>65</v>
      </c>
      <c r="S63" s="205">
        <v>37.883243774162416</v>
      </c>
      <c r="T63" s="205">
        <v>33.47075883430054</v>
      </c>
    </row>
    <row r="64" spans="1:20" ht="57.5">
      <c r="E64" s="216" t="s">
        <v>151</v>
      </c>
      <c r="F64" s="210" t="s">
        <v>546</v>
      </c>
      <c r="G64" s="211" t="s">
        <v>1622</v>
      </c>
      <c r="H64" s="211" t="s">
        <v>1622</v>
      </c>
      <c r="I64" s="210"/>
      <c r="J64" s="135" t="s">
        <v>546</v>
      </c>
      <c r="K64" s="205">
        <v>197316.49565903711</v>
      </c>
      <c r="L64" s="205">
        <v>201873.3850129199</v>
      </c>
      <c r="M64" s="205"/>
      <c r="N64" s="205" t="s">
        <v>546</v>
      </c>
      <c r="O64" s="205">
        <v>197316.49565903711</v>
      </c>
      <c r="P64" s="205">
        <v>201873.3850129199</v>
      </c>
      <c r="Q64" s="205"/>
      <c r="R64" s="135" t="s">
        <v>546</v>
      </c>
      <c r="S64" s="205">
        <v>1596.6958495207775</v>
      </c>
      <c r="T64" s="205">
        <v>1827.509307023023</v>
      </c>
    </row>
    <row r="65" spans="2:21" ht="12" customHeight="1">
      <c r="B65" s="118"/>
      <c r="C65" s="118"/>
      <c r="D65" s="118"/>
      <c r="E65" s="221" t="s">
        <v>892</v>
      </c>
      <c r="F65" s="203" t="s">
        <v>1250</v>
      </c>
      <c r="G65" s="203" t="s">
        <v>1211</v>
      </c>
      <c r="H65" s="203" t="s">
        <v>1211</v>
      </c>
      <c r="I65" s="203"/>
      <c r="J65" s="204">
        <v>22727</v>
      </c>
      <c r="K65" s="204">
        <v>96154</v>
      </c>
      <c r="L65" s="204">
        <v>112170.49915872126</v>
      </c>
      <c r="M65" s="204"/>
      <c r="N65" s="205">
        <v>22727</v>
      </c>
      <c r="O65" s="204">
        <v>96154</v>
      </c>
      <c r="P65" s="204">
        <v>112170.49915872126</v>
      </c>
      <c r="Q65" s="204"/>
      <c r="R65" s="205">
        <v>25.267663572183</v>
      </c>
      <c r="S65" s="205">
        <v>71.427626952775341</v>
      </c>
      <c r="T65" s="205">
        <v>83.325421397089471</v>
      </c>
    </row>
    <row r="66" spans="2:21" ht="12.75" customHeight="1">
      <c r="B66" s="118"/>
      <c r="C66" s="118"/>
      <c r="D66" s="118"/>
      <c r="E66" s="216" t="s">
        <v>44</v>
      </c>
      <c r="F66" s="203" t="s">
        <v>1373</v>
      </c>
      <c r="G66" s="135" t="s">
        <v>1245</v>
      </c>
      <c r="H66" s="135" t="s">
        <v>1245</v>
      </c>
      <c r="I66" s="135"/>
      <c r="J66" s="204">
        <v>14706</v>
      </c>
      <c r="K66" s="204">
        <v>133333</v>
      </c>
      <c r="L66" s="204">
        <v>137830</v>
      </c>
      <c r="M66" s="204"/>
      <c r="N66" s="205">
        <v>14706</v>
      </c>
      <c r="O66" s="204">
        <v>133333</v>
      </c>
      <c r="P66" s="204">
        <v>137830</v>
      </c>
      <c r="Q66" s="204"/>
      <c r="R66" s="135">
        <v>273</v>
      </c>
      <c r="S66" s="205">
        <v>1124.9881559544606</v>
      </c>
      <c r="T66" s="205">
        <v>861.26551604226529</v>
      </c>
    </row>
    <row r="67" spans="2:21" ht="23">
      <c r="E67" s="216" t="s">
        <v>45</v>
      </c>
      <c r="F67" s="203" t="s">
        <v>1252</v>
      </c>
      <c r="G67" s="135" t="s">
        <v>1245</v>
      </c>
      <c r="H67" s="135" t="s">
        <v>1245</v>
      </c>
      <c r="I67" s="135"/>
      <c r="J67" s="204">
        <v>22727</v>
      </c>
      <c r="K67" s="204">
        <v>133333</v>
      </c>
      <c r="L67" s="204">
        <v>137830</v>
      </c>
      <c r="M67" s="204"/>
      <c r="N67" s="205">
        <v>22727</v>
      </c>
      <c r="O67" s="204">
        <v>133333</v>
      </c>
      <c r="P67" s="204">
        <v>137830</v>
      </c>
      <c r="Q67" s="204"/>
      <c r="R67" s="135">
        <v>35</v>
      </c>
      <c r="S67" s="205">
        <v>129.75263687860462</v>
      </c>
      <c r="T67" s="205">
        <v>124.81906194186926</v>
      </c>
    </row>
    <row r="68" spans="2:21" ht="23">
      <c r="E68" s="216" t="s">
        <v>46</v>
      </c>
      <c r="F68" s="203" t="s">
        <v>1372</v>
      </c>
      <c r="G68" s="135" t="s">
        <v>1371</v>
      </c>
      <c r="H68" s="135" t="s">
        <v>1371</v>
      </c>
      <c r="I68" s="135"/>
      <c r="J68" s="204">
        <v>22727</v>
      </c>
      <c r="K68" s="204">
        <v>40000</v>
      </c>
      <c r="L68" s="204">
        <v>41349</v>
      </c>
      <c r="M68" s="204"/>
      <c r="N68" s="205">
        <v>22727</v>
      </c>
      <c r="O68" s="204">
        <v>40000</v>
      </c>
      <c r="P68" s="204">
        <v>41349</v>
      </c>
      <c r="Q68" s="204"/>
      <c r="R68" s="135">
        <v>969</v>
      </c>
      <c r="S68" s="205">
        <v>878.7936974673604</v>
      </c>
      <c r="T68" s="205">
        <v>836.40274605652348</v>
      </c>
    </row>
    <row r="69" spans="2:21" ht="12" customHeight="1">
      <c r="E69" s="216" t="s">
        <v>47</v>
      </c>
      <c r="F69" s="203" t="s">
        <v>546</v>
      </c>
      <c r="G69" s="135" t="s">
        <v>1357</v>
      </c>
      <c r="H69" s="135" t="s">
        <v>1357</v>
      </c>
      <c r="I69" s="135"/>
      <c r="J69" s="203" t="s">
        <v>546</v>
      </c>
      <c r="K69" s="204">
        <v>77640</v>
      </c>
      <c r="L69" s="204">
        <v>75895.567698846382</v>
      </c>
      <c r="M69" s="204"/>
      <c r="N69" s="205" t="s">
        <v>1390</v>
      </c>
      <c r="O69" s="204">
        <v>77640</v>
      </c>
      <c r="P69" s="204">
        <v>75895.567698846382</v>
      </c>
      <c r="Q69" s="204"/>
      <c r="R69" s="203" t="s">
        <v>546</v>
      </c>
      <c r="S69" s="205">
        <v>896.67278268954954</v>
      </c>
      <c r="T69" s="205">
        <v>719.52744383752167</v>
      </c>
    </row>
    <row r="70" spans="2:21" ht="23">
      <c r="E70" s="216" t="s">
        <v>48</v>
      </c>
      <c r="F70" s="203" t="s">
        <v>1252</v>
      </c>
      <c r="G70" s="135" t="s">
        <v>1245</v>
      </c>
      <c r="H70" s="135" t="s">
        <v>1245</v>
      </c>
      <c r="I70" s="135"/>
      <c r="J70" s="204">
        <v>22727</v>
      </c>
      <c r="K70" s="204">
        <v>133333</v>
      </c>
      <c r="L70" s="204">
        <v>137830</v>
      </c>
      <c r="M70" s="204"/>
      <c r="N70" s="205">
        <v>22727</v>
      </c>
      <c r="O70" s="204">
        <v>133333</v>
      </c>
      <c r="P70" s="204">
        <v>137830</v>
      </c>
      <c r="Q70" s="204"/>
      <c r="R70" s="135">
        <v>177</v>
      </c>
      <c r="S70" s="205">
        <v>645.13956363263696</v>
      </c>
      <c r="T70" s="205">
        <v>602.60190412233396</v>
      </c>
    </row>
    <row r="71" spans="2:21" ht="12.75" customHeight="1">
      <c r="E71" s="216" t="s">
        <v>993</v>
      </c>
      <c r="F71" s="203" t="s">
        <v>1360</v>
      </c>
      <c r="G71" s="135" t="s">
        <v>1261</v>
      </c>
      <c r="H71" s="135" t="s">
        <v>1261</v>
      </c>
      <c r="I71" s="135"/>
      <c r="J71" s="204">
        <v>100000</v>
      </c>
      <c r="K71" s="204">
        <v>250000</v>
      </c>
      <c r="L71" s="204">
        <v>250000</v>
      </c>
      <c r="M71" s="204"/>
      <c r="N71" s="205">
        <v>100000</v>
      </c>
      <c r="O71" s="204" t="s">
        <v>1391</v>
      </c>
      <c r="P71" s="204">
        <v>250000</v>
      </c>
      <c r="Q71" s="204"/>
      <c r="R71" s="204">
        <v>4106.7761806981516</v>
      </c>
      <c r="S71" s="205">
        <v>8114.401374644508</v>
      </c>
      <c r="T71" s="205">
        <v>7730.5441530029293</v>
      </c>
    </row>
    <row r="72" spans="2:21" ht="12" customHeight="1">
      <c r="E72" s="216" t="s">
        <v>49</v>
      </c>
      <c r="F72" s="203" t="s">
        <v>1433</v>
      </c>
      <c r="G72" s="135" t="s">
        <v>1433</v>
      </c>
      <c r="H72" s="135" t="s">
        <v>1434</v>
      </c>
      <c r="I72" s="135"/>
      <c r="J72" s="204">
        <v>2984864.6482635797</v>
      </c>
      <c r="K72" s="204">
        <v>146515</v>
      </c>
      <c r="L72" s="204">
        <v>154876.49634142607</v>
      </c>
      <c r="M72" s="204"/>
      <c r="N72" s="205">
        <v>2984864.6482635797</v>
      </c>
      <c r="O72" s="204">
        <v>146515</v>
      </c>
      <c r="P72" s="204">
        <v>154876.49634142607</v>
      </c>
      <c r="Q72" s="204"/>
      <c r="R72" s="135">
        <v>1988</v>
      </c>
      <c r="S72" s="205">
        <v>1593.5198129823439</v>
      </c>
      <c r="T72" s="205">
        <v>1456.9925024659372</v>
      </c>
    </row>
    <row r="73" spans="2:21" ht="12" customHeight="1">
      <c r="E73" s="216" t="s">
        <v>995</v>
      </c>
      <c r="F73" s="203" t="s">
        <v>1360</v>
      </c>
      <c r="G73" s="135" t="s">
        <v>1261</v>
      </c>
      <c r="H73" s="135" t="s">
        <v>1261</v>
      </c>
      <c r="I73" s="135"/>
      <c r="J73" s="204">
        <v>100000</v>
      </c>
      <c r="K73" s="204">
        <v>250000</v>
      </c>
      <c r="L73" s="204">
        <v>250000</v>
      </c>
      <c r="M73" s="204"/>
      <c r="N73" s="205">
        <v>100000</v>
      </c>
      <c r="O73" s="204" t="s">
        <v>1391</v>
      </c>
      <c r="P73" s="204">
        <v>250000</v>
      </c>
      <c r="Q73" s="204"/>
      <c r="R73" s="204">
        <v>4359.197907585004</v>
      </c>
      <c r="S73" s="205">
        <v>8733.8288791388313</v>
      </c>
      <c r="T73" s="205">
        <v>7775.6192658695727</v>
      </c>
    </row>
    <row r="74" spans="2:21" ht="12" customHeight="1">
      <c r="E74" s="216" t="s">
        <v>88</v>
      </c>
      <c r="F74" s="135" t="s">
        <v>546</v>
      </c>
      <c r="G74" s="135" t="s">
        <v>232</v>
      </c>
      <c r="H74" s="135" t="s">
        <v>1260</v>
      </c>
      <c r="I74" s="135"/>
      <c r="J74" s="204" t="s">
        <v>546</v>
      </c>
      <c r="K74" s="204">
        <v>485</v>
      </c>
      <c r="L74" s="204">
        <v>459.95691736873977</v>
      </c>
      <c r="M74" s="204"/>
      <c r="N74" s="205" t="s">
        <v>546</v>
      </c>
      <c r="O74" s="204">
        <v>485</v>
      </c>
      <c r="P74" s="204">
        <v>459.95691736873977</v>
      </c>
      <c r="Q74" s="204"/>
      <c r="R74" s="135" t="s">
        <v>546</v>
      </c>
      <c r="S74" s="205">
        <v>29.731181081896221</v>
      </c>
      <c r="T74" s="205">
        <v>20.633411644557977</v>
      </c>
    </row>
    <row r="75" spans="2:21" ht="12" customHeight="1">
      <c r="E75" s="220" t="s">
        <v>421</v>
      </c>
      <c r="F75" s="203" t="s">
        <v>546</v>
      </c>
      <c r="G75" s="210" t="s">
        <v>1259</v>
      </c>
      <c r="H75" s="210" t="s">
        <v>1259</v>
      </c>
      <c r="I75" s="210"/>
      <c r="J75" s="204" t="s">
        <v>546</v>
      </c>
      <c r="K75" s="204">
        <v>14841</v>
      </c>
      <c r="L75" s="204">
        <v>12201.902191138282</v>
      </c>
      <c r="M75" s="204"/>
      <c r="N75" s="205" t="s">
        <v>546</v>
      </c>
      <c r="O75" s="204" t="s">
        <v>1284</v>
      </c>
      <c r="P75" s="205">
        <v>12201.902191138282</v>
      </c>
      <c r="Q75" s="205"/>
      <c r="R75" s="135" t="s">
        <v>546</v>
      </c>
      <c r="S75" s="205">
        <v>659.74103797300677</v>
      </c>
      <c r="T75" s="205">
        <v>307.20869111830154</v>
      </c>
    </row>
    <row r="76" spans="2:21" ht="12" customHeight="1">
      <c r="E76" s="216" t="s">
        <v>350</v>
      </c>
      <c r="F76" s="203" t="s">
        <v>546</v>
      </c>
      <c r="G76" s="135" t="s">
        <v>1250</v>
      </c>
      <c r="H76" s="135" t="s">
        <v>1254</v>
      </c>
      <c r="I76" s="135"/>
      <c r="J76" s="204" t="s">
        <v>546</v>
      </c>
      <c r="K76" s="204">
        <v>26667</v>
      </c>
      <c r="L76" s="204">
        <v>68915</v>
      </c>
      <c r="M76" s="204"/>
      <c r="N76" s="205" t="s">
        <v>546</v>
      </c>
      <c r="O76" s="204">
        <v>26667</v>
      </c>
      <c r="P76" s="204">
        <v>68915</v>
      </c>
      <c r="Q76" s="204"/>
      <c r="R76" s="135" t="s">
        <v>546</v>
      </c>
      <c r="S76" s="205">
        <v>401.07669698818728</v>
      </c>
      <c r="T76" s="205">
        <v>980.80014163713281</v>
      </c>
    </row>
    <row r="77" spans="2:21" ht="12" customHeight="1">
      <c r="E77" s="216" t="s">
        <v>89</v>
      </c>
      <c r="F77" s="203" t="s">
        <v>1632</v>
      </c>
      <c r="G77" s="135" t="s">
        <v>1262</v>
      </c>
      <c r="H77" s="135" t="s">
        <v>1262</v>
      </c>
      <c r="I77" s="135"/>
      <c r="J77" s="204">
        <v>5225</v>
      </c>
      <c r="K77" s="204">
        <v>9501</v>
      </c>
      <c r="L77" s="204">
        <v>9789.8846017352571</v>
      </c>
      <c r="M77" s="204"/>
      <c r="N77" s="205">
        <v>5225</v>
      </c>
      <c r="O77" s="204">
        <v>9501</v>
      </c>
      <c r="P77" s="204">
        <v>9789.8846017352571</v>
      </c>
      <c r="Q77" s="204"/>
      <c r="R77" s="135">
        <v>316</v>
      </c>
      <c r="S77" s="205">
        <v>333.38561673181039</v>
      </c>
      <c r="T77" s="205">
        <v>306.01690088859283</v>
      </c>
    </row>
    <row r="78" spans="2:21" ht="12.75" customHeight="1">
      <c r="E78" s="220" t="s">
        <v>390</v>
      </c>
      <c r="F78" s="203" t="s">
        <v>546</v>
      </c>
      <c r="G78" s="210" t="s">
        <v>1358</v>
      </c>
      <c r="H78" s="210" t="s">
        <v>1358</v>
      </c>
      <c r="I78" s="210"/>
      <c r="J78" s="204" t="s">
        <v>546</v>
      </c>
      <c r="K78" s="204">
        <v>2683</v>
      </c>
      <c r="L78" s="204">
        <v>2021</v>
      </c>
      <c r="M78" s="204"/>
      <c r="N78" s="205" t="s">
        <v>546</v>
      </c>
      <c r="O78" s="204">
        <v>2683</v>
      </c>
      <c r="P78" s="204">
        <v>2021</v>
      </c>
      <c r="Q78" s="204"/>
      <c r="R78" s="135" t="s">
        <v>546</v>
      </c>
      <c r="S78" s="205">
        <v>450.12398122330376</v>
      </c>
      <c r="T78" s="205">
        <v>291.78258804369955</v>
      </c>
    </row>
    <row r="79" spans="2:21" ht="12.75" customHeight="1">
      <c r="E79" s="216" t="s">
        <v>51</v>
      </c>
      <c r="F79" s="203" t="s">
        <v>1250</v>
      </c>
      <c r="G79" s="135" t="s">
        <v>1245</v>
      </c>
      <c r="H79" s="135" t="s">
        <v>1245</v>
      </c>
      <c r="I79" s="135"/>
      <c r="J79" s="204">
        <v>22727</v>
      </c>
      <c r="K79" s="204">
        <v>133333</v>
      </c>
      <c r="L79" s="204">
        <v>137830</v>
      </c>
      <c r="M79" s="204"/>
      <c r="N79" s="205">
        <v>22727</v>
      </c>
      <c r="O79" s="204">
        <v>133333</v>
      </c>
      <c r="P79" s="204">
        <v>137830</v>
      </c>
      <c r="Q79" s="204"/>
      <c r="R79" s="135">
        <v>69</v>
      </c>
      <c r="S79" s="205">
        <v>284.52458991066027</v>
      </c>
      <c r="T79" s="205">
        <v>289.35443960150667</v>
      </c>
      <c r="U79" s="168"/>
    </row>
    <row r="80" spans="2:21" ht="12" customHeight="1">
      <c r="E80" s="216" t="s">
        <v>52</v>
      </c>
      <c r="F80" s="203" t="s">
        <v>1429</v>
      </c>
      <c r="G80" s="135" t="s">
        <v>1429</v>
      </c>
      <c r="H80" s="135" t="s">
        <v>1429</v>
      </c>
      <c r="I80" s="135"/>
      <c r="J80" s="204">
        <v>10000</v>
      </c>
      <c r="K80" s="204">
        <v>10000</v>
      </c>
      <c r="L80" s="204">
        <v>10000</v>
      </c>
      <c r="M80" s="204"/>
      <c r="N80" s="205">
        <v>10000</v>
      </c>
      <c r="O80" s="204">
        <v>10000</v>
      </c>
      <c r="P80" s="204">
        <v>10000</v>
      </c>
      <c r="Q80" s="204"/>
      <c r="R80" s="135">
        <v>994</v>
      </c>
      <c r="S80" s="205">
        <v>689.80121998243771</v>
      </c>
      <c r="T80" s="205">
        <v>543.55477211194398</v>
      </c>
    </row>
    <row r="81" spans="1:21" ht="12" customHeight="1">
      <c r="E81" s="216" t="s">
        <v>53</v>
      </c>
      <c r="F81" s="203" t="s">
        <v>1350</v>
      </c>
      <c r="G81" s="135" t="s">
        <v>1263</v>
      </c>
      <c r="H81" s="135" t="s">
        <v>1263</v>
      </c>
      <c r="I81" s="135"/>
      <c r="J81" s="204">
        <v>387</v>
      </c>
      <c r="K81" s="204">
        <v>3328</v>
      </c>
      <c r="L81" s="204">
        <v>3117.6773553117118</v>
      </c>
      <c r="M81" s="204"/>
      <c r="N81" s="205">
        <v>387</v>
      </c>
      <c r="O81" s="204">
        <v>3328</v>
      </c>
      <c r="P81" s="204">
        <v>3117.6773553117118</v>
      </c>
      <c r="Q81" s="204"/>
      <c r="R81" s="135">
        <v>76</v>
      </c>
      <c r="S81" s="205">
        <v>224.24168510079758</v>
      </c>
      <c r="T81" s="205">
        <v>184.23125455746018</v>
      </c>
    </row>
    <row r="82" spans="1:21" s="113" customFormat="1" ht="12" customHeight="1">
      <c r="A82" s="133"/>
      <c r="B82" s="134"/>
      <c r="C82" s="134"/>
      <c r="D82" s="134"/>
      <c r="E82" s="216" t="s">
        <v>54</v>
      </c>
      <c r="F82" s="135" t="s">
        <v>1370</v>
      </c>
      <c r="G82" s="135" t="s">
        <v>1370</v>
      </c>
      <c r="H82" s="135" t="s">
        <v>1370</v>
      </c>
      <c r="I82" s="135"/>
      <c r="J82" s="204">
        <v>282486</v>
      </c>
      <c r="K82" s="204">
        <v>331126</v>
      </c>
      <c r="L82" s="204">
        <v>327171.60150498932</v>
      </c>
      <c r="M82" s="204"/>
      <c r="N82" s="205">
        <v>282486</v>
      </c>
      <c r="O82" s="204">
        <v>331126</v>
      </c>
      <c r="P82" s="204">
        <v>327171.60150498932</v>
      </c>
      <c r="Q82" s="204"/>
      <c r="R82" s="135">
        <v>573</v>
      </c>
      <c r="S82" s="205">
        <v>386.08662842482141</v>
      </c>
      <c r="T82" s="205">
        <v>326.13345349582136</v>
      </c>
      <c r="U82" s="114"/>
    </row>
    <row r="83" spans="1:21" ht="23">
      <c r="E83" s="216" t="s">
        <v>55</v>
      </c>
      <c r="F83" s="203" t="s">
        <v>1267</v>
      </c>
      <c r="G83" s="135" t="s">
        <v>1268</v>
      </c>
      <c r="H83" s="135" t="s">
        <v>1268</v>
      </c>
      <c r="I83" s="135"/>
      <c r="J83" s="204">
        <v>52632</v>
      </c>
      <c r="K83" s="204">
        <v>52632</v>
      </c>
      <c r="L83" s="204">
        <v>52015.604681404417</v>
      </c>
      <c r="M83" s="204"/>
      <c r="N83" s="205">
        <v>52632</v>
      </c>
      <c r="O83" s="204">
        <v>52632</v>
      </c>
      <c r="P83" s="204">
        <v>52015.604681404417</v>
      </c>
      <c r="Q83" s="204"/>
      <c r="R83" s="135">
        <v>571</v>
      </c>
      <c r="S83" s="205">
        <v>225.3966410453142</v>
      </c>
      <c r="T83" s="205">
        <v>205.68706225586209</v>
      </c>
    </row>
    <row r="84" spans="1:21" ht="12" customHeight="1">
      <c r="E84" s="216" t="s">
        <v>56</v>
      </c>
      <c r="F84" s="203" t="s">
        <v>1453</v>
      </c>
      <c r="G84" s="135" t="s">
        <v>1625</v>
      </c>
      <c r="H84" s="135" t="s">
        <v>1626</v>
      </c>
      <c r="I84" s="135"/>
      <c r="J84" s="204">
        <v>25000</v>
      </c>
      <c r="K84" s="204">
        <v>27000</v>
      </c>
      <c r="L84" s="204">
        <v>27033.912412118385</v>
      </c>
      <c r="M84" s="204"/>
      <c r="N84" s="205">
        <v>25000</v>
      </c>
      <c r="O84" s="204">
        <v>27000</v>
      </c>
      <c r="P84" s="204">
        <v>27033.912412118385</v>
      </c>
      <c r="Q84" s="204"/>
      <c r="R84" s="135">
        <v>2556</v>
      </c>
      <c r="S84" s="205">
        <v>842.47680692553388</v>
      </c>
      <c r="T84" s="205">
        <v>648.33941717177822</v>
      </c>
    </row>
    <row r="85" spans="1:21" ht="12" customHeight="1">
      <c r="E85" s="216" t="s">
        <v>57</v>
      </c>
      <c r="F85" s="203" t="s">
        <v>1629</v>
      </c>
      <c r="G85" s="135" t="s">
        <v>1628</v>
      </c>
      <c r="H85" s="135" t="s">
        <v>1627</v>
      </c>
      <c r="I85" s="135"/>
      <c r="J85" s="204">
        <v>19676</v>
      </c>
      <c r="K85" s="204">
        <v>30316</v>
      </c>
      <c r="L85" s="204">
        <v>33151.39584824624</v>
      </c>
      <c r="M85" s="204"/>
      <c r="N85" s="205">
        <v>19676</v>
      </c>
      <c r="O85" s="204">
        <v>30316</v>
      </c>
      <c r="P85" s="204">
        <v>33151.39584824624</v>
      </c>
      <c r="Q85" s="204"/>
      <c r="R85" s="135">
        <v>863</v>
      </c>
      <c r="S85" s="205">
        <v>582.45920902669593</v>
      </c>
      <c r="T85" s="205">
        <v>496.69960899844313</v>
      </c>
    </row>
    <row r="86" spans="1:21" ht="12" customHeight="1">
      <c r="E86" s="216" t="s">
        <v>58</v>
      </c>
      <c r="F86" s="203" t="s">
        <v>1361</v>
      </c>
      <c r="G86" s="135" t="s">
        <v>1359</v>
      </c>
      <c r="H86" s="135" t="s">
        <v>1359</v>
      </c>
      <c r="I86" s="135"/>
      <c r="J86" s="204">
        <v>1845.018</v>
      </c>
      <c r="K86" s="204">
        <v>11084</v>
      </c>
      <c r="L86" s="204">
        <v>11257.711532399693</v>
      </c>
      <c r="M86" s="204"/>
      <c r="N86" s="205">
        <v>1845.018</v>
      </c>
      <c r="O86" s="204">
        <v>11084</v>
      </c>
      <c r="P86" s="204">
        <v>11257.711532399693</v>
      </c>
      <c r="Q86" s="204"/>
      <c r="R86" s="135">
        <v>181</v>
      </c>
      <c r="S86" s="205">
        <v>514.24114866366426</v>
      </c>
      <c r="T86" s="205">
        <v>403.4481231691413</v>
      </c>
    </row>
    <row r="87" spans="1:21" ht="34.5">
      <c r="E87" s="216" t="s">
        <v>59</v>
      </c>
      <c r="F87" s="203" t="s">
        <v>1385</v>
      </c>
      <c r="G87" s="135" t="s">
        <v>1245</v>
      </c>
      <c r="H87" s="135" t="s">
        <v>1245</v>
      </c>
      <c r="I87" s="135"/>
      <c r="J87" s="204">
        <v>25568</v>
      </c>
      <c r="K87" s="204">
        <v>133333</v>
      </c>
      <c r="L87" s="204">
        <v>137830</v>
      </c>
      <c r="M87" s="204"/>
      <c r="N87" s="205">
        <v>25568</v>
      </c>
      <c r="O87" s="204">
        <v>133333</v>
      </c>
      <c r="P87" s="204">
        <v>137830</v>
      </c>
      <c r="Q87" s="204"/>
      <c r="R87" s="135">
        <v>451</v>
      </c>
      <c r="S87" s="205">
        <v>1083.2213415069089</v>
      </c>
      <c r="T87" s="205">
        <v>1029.0168107586346</v>
      </c>
    </row>
    <row r="88" spans="1:21" ht="12.75" customHeight="1">
      <c r="E88" s="216" t="s">
        <v>60</v>
      </c>
      <c r="F88" s="203" t="s">
        <v>1377</v>
      </c>
      <c r="G88" s="135" t="s">
        <v>1245</v>
      </c>
      <c r="H88" s="135" t="s">
        <v>1245</v>
      </c>
      <c r="I88" s="135"/>
      <c r="J88" s="204">
        <v>28409</v>
      </c>
      <c r="K88" s="204">
        <v>133333</v>
      </c>
      <c r="L88" s="204">
        <v>137830</v>
      </c>
      <c r="M88" s="204"/>
      <c r="N88" s="205">
        <v>28409</v>
      </c>
      <c r="O88" s="204">
        <v>133333</v>
      </c>
      <c r="P88" s="204">
        <v>137830</v>
      </c>
      <c r="Q88" s="204"/>
      <c r="R88" s="135">
        <v>183</v>
      </c>
      <c r="S88" s="205">
        <v>618.36032969880318</v>
      </c>
      <c r="T88" s="205">
        <v>664.95918386644894</v>
      </c>
    </row>
    <row r="89" spans="1:21" ht="12" customHeight="1">
      <c r="E89" s="216" t="s">
        <v>61</v>
      </c>
      <c r="F89" s="203" t="s">
        <v>1387</v>
      </c>
      <c r="G89" s="135" t="s">
        <v>1245</v>
      </c>
      <c r="H89" s="135" t="s">
        <v>1245</v>
      </c>
      <c r="I89" s="135"/>
      <c r="J89" s="204">
        <v>3864</v>
      </c>
      <c r="K89" s="204">
        <v>133333</v>
      </c>
      <c r="L89" s="204">
        <v>137830</v>
      </c>
      <c r="M89" s="204"/>
      <c r="N89" s="205">
        <v>3864</v>
      </c>
      <c r="O89" s="204">
        <v>133333</v>
      </c>
      <c r="P89" s="204">
        <v>137830</v>
      </c>
      <c r="Q89" s="204"/>
      <c r="R89" s="135">
        <v>141</v>
      </c>
      <c r="S89" s="205">
        <v>1735.3739820541923</v>
      </c>
      <c r="T89" s="205">
        <v>1546.8321588908509</v>
      </c>
    </row>
    <row r="90" spans="1:21" ht="12" customHeight="1">
      <c r="E90" s="221" t="s">
        <v>426</v>
      </c>
      <c r="F90" s="203" t="s">
        <v>1386</v>
      </c>
      <c r="G90" s="135" t="s">
        <v>1368</v>
      </c>
      <c r="H90" s="135" t="s">
        <v>1368</v>
      </c>
      <c r="I90" s="135"/>
      <c r="J90" s="204">
        <v>3257</v>
      </c>
      <c r="K90" s="204">
        <v>23049</v>
      </c>
      <c r="L90" s="204">
        <v>21387.629395157841</v>
      </c>
      <c r="M90" s="204"/>
      <c r="N90" s="205">
        <v>3257</v>
      </c>
      <c r="O90" s="204">
        <v>23049</v>
      </c>
      <c r="P90" s="204">
        <v>21387.629395157841</v>
      </c>
      <c r="Q90" s="204"/>
      <c r="R90" s="135">
        <v>109</v>
      </c>
      <c r="S90" s="205">
        <v>215.99245671014128</v>
      </c>
      <c r="T90" s="205">
        <v>144.32924234916473</v>
      </c>
    </row>
    <row r="91" spans="1:21" ht="12" customHeight="1">
      <c r="E91" s="216" t="s">
        <v>351</v>
      </c>
      <c r="F91" s="203" t="s">
        <v>1253</v>
      </c>
      <c r="G91" s="135" t="s">
        <v>1254</v>
      </c>
      <c r="H91" s="135" t="s">
        <v>1254</v>
      </c>
      <c r="I91" s="135"/>
      <c r="J91" s="204">
        <v>3409</v>
      </c>
      <c r="K91" s="204">
        <v>66667</v>
      </c>
      <c r="L91" s="204">
        <v>68915</v>
      </c>
      <c r="M91" s="204"/>
      <c r="N91" s="205">
        <v>3409</v>
      </c>
      <c r="O91" s="204">
        <v>66667</v>
      </c>
      <c r="P91" s="204">
        <v>68915</v>
      </c>
      <c r="Q91" s="204"/>
      <c r="R91" s="135">
        <v>130</v>
      </c>
      <c r="S91" s="205">
        <v>1325.3607978526081</v>
      </c>
      <c r="T91" s="205">
        <v>1166.6759495123797</v>
      </c>
    </row>
    <row r="92" spans="1:21" ht="12" customHeight="1">
      <c r="E92" s="216" t="s">
        <v>91</v>
      </c>
      <c r="F92" s="203" t="s">
        <v>546</v>
      </c>
      <c r="G92" s="135" t="s">
        <v>1256</v>
      </c>
      <c r="H92" s="135" t="s">
        <v>1255</v>
      </c>
      <c r="I92" s="135"/>
      <c r="J92" s="204" t="s">
        <v>546</v>
      </c>
      <c r="K92" s="204">
        <v>14706</v>
      </c>
      <c r="L92" s="204">
        <v>39391.79075080753</v>
      </c>
      <c r="M92" s="204"/>
      <c r="N92" s="205" t="s">
        <v>546</v>
      </c>
      <c r="O92" s="204" t="s">
        <v>1396</v>
      </c>
      <c r="P92" s="204">
        <v>39391.79075080753</v>
      </c>
      <c r="Q92" s="204"/>
      <c r="R92" s="135" t="s">
        <v>546</v>
      </c>
      <c r="S92" s="205">
        <v>32.001891301765824</v>
      </c>
      <c r="T92" s="205">
        <v>71.914946159819749</v>
      </c>
    </row>
    <row r="93" spans="1:21" ht="23">
      <c r="E93" s="216" t="s">
        <v>64</v>
      </c>
      <c r="F93" s="203" t="s">
        <v>1252</v>
      </c>
      <c r="G93" s="135" t="s">
        <v>1245</v>
      </c>
      <c r="H93" s="135" t="s">
        <v>1245</v>
      </c>
      <c r="I93" s="135"/>
      <c r="J93" s="204">
        <v>22727</v>
      </c>
      <c r="K93" s="204">
        <v>133333</v>
      </c>
      <c r="L93" s="204">
        <v>137830</v>
      </c>
      <c r="M93" s="204"/>
      <c r="N93" s="205">
        <v>22727</v>
      </c>
      <c r="O93" s="204" t="s">
        <v>1393</v>
      </c>
      <c r="P93" s="204">
        <v>137830</v>
      </c>
      <c r="Q93" s="204"/>
      <c r="R93" s="135">
        <v>267</v>
      </c>
      <c r="S93" s="205">
        <v>826.75200918292296</v>
      </c>
      <c r="T93" s="205">
        <v>778.42807116785559</v>
      </c>
    </row>
    <row r="94" spans="1:21" ht="12" customHeight="1">
      <c r="E94" s="216" t="s">
        <v>65</v>
      </c>
      <c r="F94" s="203" t="s">
        <v>1251</v>
      </c>
      <c r="G94" s="135" t="s">
        <v>1245</v>
      </c>
      <c r="H94" s="135" t="s">
        <v>1245</v>
      </c>
      <c r="I94" s="135"/>
      <c r="J94" s="204">
        <v>21023</v>
      </c>
      <c r="K94" s="204">
        <v>133333</v>
      </c>
      <c r="L94" s="204">
        <v>137830</v>
      </c>
      <c r="M94" s="204"/>
      <c r="N94" s="205">
        <v>21023</v>
      </c>
      <c r="O94" s="204">
        <v>133333</v>
      </c>
      <c r="P94" s="204">
        <v>137830</v>
      </c>
      <c r="Q94" s="204"/>
      <c r="R94" s="135">
        <v>144</v>
      </c>
      <c r="S94" s="205">
        <v>579.66123903856044</v>
      </c>
      <c r="T94" s="205">
        <v>605.68598651011666</v>
      </c>
    </row>
    <row r="95" spans="1:21" ht="12" customHeight="1">
      <c r="E95" s="216" t="s">
        <v>66</v>
      </c>
      <c r="F95" s="203" t="s">
        <v>1250</v>
      </c>
      <c r="G95" s="135" t="s">
        <v>1245</v>
      </c>
      <c r="H95" s="135" t="s">
        <v>1245</v>
      </c>
      <c r="I95" s="135"/>
      <c r="J95" s="204">
        <v>22727</v>
      </c>
      <c r="K95" s="204">
        <v>133333</v>
      </c>
      <c r="L95" s="204">
        <v>137830</v>
      </c>
      <c r="M95" s="204"/>
      <c r="N95" s="205">
        <v>22727</v>
      </c>
      <c r="O95" s="204">
        <v>133333</v>
      </c>
      <c r="P95" s="204">
        <v>137830</v>
      </c>
      <c r="Q95" s="204"/>
      <c r="R95" s="135">
        <v>108</v>
      </c>
      <c r="S95" s="205">
        <v>447.46975024212088</v>
      </c>
      <c r="T95" s="205">
        <v>472.82459264204249</v>
      </c>
    </row>
    <row r="96" spans="1:21" s="18" customFormat="1" ht="12" customHeight="1">
      <c r="A96" s="131"/>
      <c r="B96" s="132"/>
      <c r="C96" s="132"/>
      <c r="D96" s="132"/>
      <c r="E96" s="221" t="s">
        <v>125</v>
      </c>
      <c r="F96" s="210" t="s">
        <v>546</v>
      </c>
      <c r="G96" s="210" t="s">
        <v>546</v>
      </c>
      <c r="H96" s="210" t="s">
        <v>1287</v>
      </c>
      <c r="I96" s="210"/>
      <c r="J96" s="205" t="s">
        <v>546</v>
      </c>
      <c r="K96" s="205" t="s">
        <v>546</v>
      </c>
      <c r="L96" s="205">
        <v>1528.4142137019583</v>
      </c>
      <c r="M96" s="205"/>
      <c r="N96" s="205" t="s">
        <v>546</v>
      </c>
      <c r="O96" s="205" t="s">
        <v>546</v>
      </c>
      <c r="P96" s="205">
        <v>1528.4142137019583</v>
      </c>
      <c r="Q96" s="205"/>
      <c r="R96" s="210" t="s">
        <v>546</v>
      </c>
      <c r="S96" s="205" t="s">
        <v>546</v>
      </c>
      <c r="T96" s="205">
        <v>48.341501308534397</v>
      </c>
      <c r="U96" s="76"/>
    </row>
    <row r="97" spans="1:21" ht="12" customHeight="1">
      <c r="E97" s="216" t="s">
        <v>67</v>
      </c>
      <c r="F97" s="203" t="s">
        <v>1247</v>
      </c>
      <c r="G97" s="135" t="s">
        <v>1246</v>
      </c>
      <c r="H97" s="135" t="s">
        <v>1246</v>
      </c>
      <c r="I97" s="135"/>
      <c r="J97" s="204">
        <v>575</v>
      </c>
      <c r="K97" s="204">
        <v>4202</v>
      </c>
      <c r="L97" s="204">
        <v>7921.4195183776937</v>
      </c>
      <c r="M97" s="204"/>
      <c r="N97" s="205">
        <v>575</v>
      </c>
      <c r="O97" s="204">
        <v>4202</v>
      </c>
      <c r="P97" s="204">
        <v>7921.4195183776937</v>
      </c>
      <c r="Q97" s="204"/>
      <c r="R97" s="135">
        <v>119</v>
      </c>
      <c r="S97" s="205">
        <v>256.95166777042147</v>
      </c>
      <c r="T97" s="205">
        <v>388.37189154097638</v>
      </c>
    </row>
    <row r="98" spans="1:21" ht="12" customHeight="1">
      <c r="E98" s="216" t="s">
        <v>68</v>
      </c>
      <c r="F98" s="203" t="s">
        <v>1248</v>
      </c>
      <c r="G98" s="135" t="s">
        <v>1245</v>
      </c>
      <c r="H98" s="135" t="s">
        <v>1245</v>
      </c>
      <c r="I98" s="135"/>
      <c r="J98" s="204">
        <v>30902</v>
      </c>
      <c r="K98" s="204">
        <v>133333</v>
      </c>
      <c r="L98" s="204">
        <v>137830</v>
      </c>
      <c r="M98" s="204"/>
      <c r="N98" s="205">
        <v>30902</v>
      </c>
      <c r="O98" s="204">
        <v>133333</v>
      </c>
      <c r="P98" s="204">
        <v>137830</v>
      </c>
      <c r="Q98" s="204"/>
      <c r="R98" s="135">
        <v>88</v>
      </c>
      <c r="S98" s="205">
        <v>271.10970495192606</v>
      </c>
      <c r="T98" s="205">
        <v>238.01016251416092</v>
      </c>
    </row>
    <row r="99" spans="1:21" ht="12" customHeight="1">
      <c r="E99" s="216" t="s">
        <v>69</v>
      </c>
      <c r="F99" s="203" t="s">
        <v>1249</v>
      </c>
      <c r="G99" s="135" t="s">
        <v>1244</v>
      </c>
      <c r="H99" s="135" t="s">
        <v>1244</v>
      </c>
      <c r="I99" s="135"/>
      <c r="J99" s="204">
        <v>22222</v>
      </c>
      <c r="K99" s="204">
        <v>96154</v>
      </c>
      <c r="L99" s="204">
        <v>112170.49915872126</v>
      </c>
      <c r="M99" s="204"/>
      <c r="N99" s="205">
        <v>22222</v>
      </c>
      <c r="O99" s="204">
        <v>96154</v>
      </c>
      <c r="P99" s="204">
        <v>112170.49915872126</v>
      </c>
      <c r="Q99" s="204"/>
      <c r="R99" s="135">
        <v>49</v>
      </c>
      <c r="S99" s="205">
        <v>136.34098728633126</v>
      </c>
      <c r="T99" s="205">
        <v>137.93044915254339</v>
      </c>
    </row>
    <row r="100" spans="1:21" ht="12" customHeight="1">
      <c r="E100" s="216" t="s">
        <v>92</v>
      </c>
      <c r="F100" s="135" t="s">
        <v>546</v>
      </c>
      <c r="G100" s="135" t="s">
        <v>1243</v>
      </c>
      <c r="H100" s="135" t="s">
        <v>1243</v>
      </c>
      <c r="I100" s="135"/>
      <c r="J100" s="204" t="s">
        <v>546</v>
      </c>
      <c r="K100" s="204">
        <v>1598</v>
      </c>
      <c r="L100" s="204">
        <v>1446.2809917355373</v>
      </c>
      <c r="M100" s="204"/>
      <c r="N100" s="206" t="s">
        <v>546</v>
      </c>
      <c r="O100" s="204">
        <v>1598</v>
      </c>
      <c r="P100" s="204">
        <v>1446.2809917355373</v>
      </c>
      <c r="Q100" s="204"/>
      <c r="R100" s="135" t="s">
        <v>546</v>
      </c>
      <c r="S100" s="206">
        <v>215.73225440205852</v>
      </c>
      <c r="T100" s="206">
        <v>138.40724704774576</v>
      </c>
    </row>
    <row r="101" spans="1:21" ht="12.75" customHeight="1">
      <c r="E101" s="216" t="s">
        <v>70</v>
      </c>
      <c r="F101" s="203" t="s">
        <v>1351</v>
      </c>
      <c r="G101" s="135" t="s">
        <v>1242</v>
      </c>
      <c r="H101" s="135" t="s">
        <v>1242</v>
      </c>
      <c r="I101" s="135"/>
      <c r="J101" s="204">
        <v>241</v>
      </c>
      <c r="K101" s="204">
        <v>1122</v>
      </c>
      <c r="L101" s="204">
        <v>943.82094584072263</v>
      </c>
      <c r="M101" s="204"/>
      <c r="N101" s="206">
        <v>241</v>
      </c>
      <c r="O101" s="204">
        <v>1122</v>
      </c>
      <c r="P101" s="204">
        <v>943.82094584072263</v>
      </c>
      <c r="Q101" s="204"/>
      <c r="R101" s="135">
        <v>74</v>
      </c>
      <c r="S101" s="206">
        <v>209.85220569256836</v>
      </c>
      <c r="T101" s="206">
        <v>134.24033091978083</v>
      </c>
    </row>
    <row r="102" spans="1:21" ht="12" customHeight="1">
      <c r="E102" s="216" t="s">
        <v>93</v>
      </c>
      <c r="F102" s="203" t="s">
        <v>546</v>
      </c>
      <c r="G102" s="135" t="s">
        <v>391</v>
      </c>
      <c r="H102" s="135" t="s">
        <v>1236</v>
      </c>
      <c r="I102" s="135"/>
      <c r="J102" s="204" t="s">
        <v>546</v>
      </c>
      <c r="K102" s="204" t="s">
        <v>391</v>
      </c>
      <c r="L102" s="204">
        <v>1523322.0607500838</v>
      </c>
      <c r="M102" s="204"/>
      <c r="N102" s="206" t="s">
        <v>391</v>
      </c>
      <c r="O102" s="204" t="s">
        <v>391</v>
      </c>
      <c r="P102" s="204">
        <v>1523322.0607500838</v>
      </c>
      <c r="Q102" s="204"/>
      <c r="R102" s="135" t="s">
        <v>546</v>
      </c>
      <c r="S102" s="204" t="s">
        <v>391</v>
      </c>
      <c r="T102" s="206">
        <v>26845.588742217591</v>
      </c>
    </row>
    <row r="103" spans="1:21" ht="12" customHeight="1">
      <c r="E103" s="219" t="s">
        <v>960</v>
      </c>
      <c r="F103" s="203" t="s">
        <v>1240</v>
      </c>
      <c r="G103" s="135" t="s">
        <v>1241</v>
      </c>
      <c r="H103" s="135" t="s">
        <v>1237</v>
      </c>
      <c r="I103" s="135"/>
      <c r="J103" s="204">
        <v>7937</v>
      </c>
      <c r="K103" s="204">
        <v>11774</v>
      </c>
      <c r="L103" s="204">
        <v>19392.773476891569</v>
      </c>
      <c r="M103" s="204"/>
      <c r="N103" s="206">
        <v>7937</v>
      </c>
      <c r="O103" s="204">
        <v>11774</v>
      </c>
      <c r="P103" s="204">
        <v>19392.773476891569</v>
      </c>
      <c r="Q103" s="204"/>
      <c r="R103" s="135">
        <v>92</v>
      </c>
      <c r="S103" s="206">
        <v>75.934360569029167</v>
      </c>
      <c r="T103" s="206">
        <v>94.091032921773774</v>
      </c>
    </row>
    <row r="104" spans="1:21" ht="12" customHeight="1">
      <c r="E104" s="216" t="s">
        <v>72</v>
      </c>
      <c r="F104" s="203" t="s">
        <v>1239</v>
      </c>
      <c r="G104" s="135" t="s">
        <v>1239</v>
      </c>
      <c r="H104" s="135" t="s">
        <v>1238</v>
      </c>
      <c r="I104" s="135"/>
      <c r="J104" s="204">
        <v>33333</v>
      </c>
      <c r="K104" s="204">
        <v>33333</v>
      </c>
      <c r="L104" s="204">
        <v>46472.720513058834</v>
      </c>
      <c r="M104" s="204"/>
      <c r="N104" s="206">
        <v>33333</v>
      </c>
      <c r="O104" s="204">
        <v>33333</v>
      </c>
      <c r="P104" s="204">
        <v>46472.720513058834</v>
      </c>
      <c r="Q104" s="204"/>
      <c r="R104" s="135">
        <v>730</v>
      </c>
      <c r="S104" s="206">
        <v>332.64232851426243</v>
      </c>
      <c r="T104" s="206">
        <v>429.68799666124914</v>
      </c>
    </row>
    <row r="105" spans="1:21" ht="12" customHeight="1">
      <c r="E105" s="219" t="s">
        <v>132</v>
      </c>
      <c r="F105" s="135" t="s">
        <v>271</v>
      </c>
      <c r="G105" s="135" t="s">
        <v>271</v>
      </c>
      <c r="H105" s="135" t="s">
        <v>271</v>
      </c>
      <c r="I105" s="135"/>
      <c r="J105" s="135" t="s">
        <v>271</v>
      </c>
      <c r="K105" s="135" t="s">
        <v>271</v>
      </c>
      <c r="L105" s="135" t="s">
        <v>271</v>
      </c>
      <c r="M105" s="135"/>
      <c r="N105" s="206" t="s">
        <v>271</v>
      </c>
      <c r="O105" s="135" t="s">
        <v>271</v>
      </c>
      <c r="P105" s="135" t="s">
        <v>271</v>
      </c>
      <c r="Q105" s="135"/>
      <c r="R105" s="135" t="s">
        <v>271</v>
      </c>
      <c r="S105" s="135" t="s">
        <v>271</v>
      </c>
      <c r="T105" s="135" t="s">
        <v>271</v>
      </c>
    </row>
    <row r="106" spans="1:21" ht="12" customHeight="1">
      <c r="E106" s="216" t="s">
        <v>73</v>
      </c>
      <c r="F106" s="203" t="s">
        <v>1269</v>
      </c>
      <c r="G106" s="135" t="s">
        <v>1269</v>
      </c>
      <c r="H106" s="135" t="s">
        <v>1269</v>
      </c>
      <c r="I106" s="135"/>
      <c r="J106" s="204">
        <v>1593</v>
      </c>
      <c r="K106" s="204">
        <v>1478</v>
      </c>
      <c r="L106" s="204">
        <v>1187.7308825113635</v>
      </c>
      <c r="M106" s="204"/>
      <c r="N106" s="206">
        <v>1593</v>
      </c>
      <c r="O106" s="204">
        <v>1478</v>
      </c>
      <c r="P106" s="204">
        <v>1187.7308825113635</v>
      </c>
      <c r="Q106" s="204"/>
      <c r="R106" s="135">
        <v>670</v>
      </c>
      <c r="S106" s="206">
        <v>287.53856868825602</v>
      </c>
      <c r="T106" s="206">
        <v>189.72518477819062</v>
      </c>
    </row>
    <row r="107" spans="1:21" ht="12" customHeight="1">
      <c r="E107" s="216" t="s">
        <v>74</v>
      </c>
      <c r="F107" s="203" t="s">
        <v>1388</v>
      </c>
      <c r="G107" s="135" t="s">
        <v>1369</v>
      </c>
      <c r="H107" s="135" t="s">
        <v>1270</v>
      </c>
      <c r="I107" s="135"/>
      <c r="J107" s="204">
        <v>281</v>
      </c>
      <c r="K107" s="204">
        <v>18892</v>
      </c>
      <c r="L107" s="204">
        <v>24241.836561537904</v>
      </c>
      <c r="M107" s="204"/>
      <c r="N107" s="206">
        <v>281</v>
      </c>
      <c r="O107" s="204">
        <v>18892</v>
      </c>
      <c r="P107" s="204">
        <v>24241.836561537904</v>
      </c>
      <c r="Q107" s="204"/>
      <c r="R107" s="135">
        <v>27</v>
      </c>
      <c r="S107" s="206">
        <v>634.02973012792359</v>
      </c>
      <c r="T107" s="206">
        <v>618.50760526941588</v>
      </c>
    </row>
    <row r="108" spans="1:21" ht="34.5">
      <c r="E108" s="216" t="s">
        <v>75</v>
      </c>
      <c r="F108" s="203" t="s">
        <v>1389</v>
      </c>
      <c r="G108" s="135" t="s">
        <v>1271</v>
      </c>
      <c r="H108" s="135" t="s">
        <v>1271</v>
      </c>
      <c r="I108" s="135"/>
      <c r="J108" s="204">
        <v>51967</v>
      </c>
      <c r="K108" s="204">
        <v>130769</v>
      </c>
      <c r="L108" s="204">
        <v>139978</v>
      </c>
      <c r="M108" s="204"/>
      <c r="N108" s="206">
        <v>51967</v>
      </c>
      <c r="O108" s="204">
        <v>130769</v>
      </c>
      <c r="P108" s="204">
        <v>139978</v>
      </c>
      <c r="Q108" s="204"/>
      <c r="R108" s="135">
        <v>167</v>
      </c>
      <c r="S108" s="206">
        <v>354.47057989602166</v>
      </c>
      <c r="T108" s="206">
        <v>353.77094432008562</v>
      </c>
    </row>
    <row r="109" spans="1:21" ht="12" customHeight="1">
      <c r="E109" s="216" t="s">
        <v>76</v>
      </c>
      <c r="F109" s="203" t="s">
        <v>1360</v>
      </c>
      <c r="G109" s="135" t="s">
        <v>1261</v>
      </c>
      <c r="H109" s="135" t="s">
        <v>1261</v>
      </c>
      <c r="I109" s="135"/>
      <c r="J109" s="204">
        <v>100000</v>
      </c>
      <c r="K109" s="204">
        <v>250000</v>
      </c>
      <c r="L109" s="204">
        <v>250000</v>
      </c>
      <c r="M109" s="204"/>
      <c r="N109" s="206">
        <v>100000</v>
      </c>
      <c r="O109" s="204" t="s">
        <v>1391</v>
      </c>
      <c r="P109" s="204">
        <v>250000</v>
      </c>
      <c r="Q109" s="204"/>
      <c r="R109" s="135">
        <v>262</v>
      </c>
      <c r="S109" s="206">
        <v>517.66104176178692</v>
      </c>
      <c r="T109" s="206">
        <v>470.80082014256146</v>
      </c>
    </row>
    <row r="110" spans="1:21" ht="12" customHeight="1">
      <c r="E110" s="216" t="s">
        <v>77</v>
      </c>
      <c r="F110" s="203" t="s">
        <v>1432</v>
      </c>
      <c r="G110" s="135" t="s">
        <v>1430</v>
      </c>
      <c r="H110" s="135" t="s">
        <v>1455</v>
      </c>
      <c r="I110" s="135"/>
      <c r="J110" s="204">
        <v>27000</v>
      </c>
      <c r="K110" s="204">
        <v>31612</v>
      </c>
      <c r="L110" s="204">
        <v>32050.352985179299</v>
      </c>
      <c r="M110" s="204"/>
      <c r="N110" s="206">
        <v>27000</v>
      </c>
      <c r="O110" s="204">
        <v>31612</v>
      </c>
      <c r="P110" s="204">
        <v>32050.352985179299</v>
      </c>
      <c r="Q110" s="204"/>
      <c r="R110" s="135">
        <v>740</v>
      </c>
      <c r="S110" s="206">
        <v>273.14984228560365</v>
      </c>
      <c r="T110" s="206">
        <v>192.96760916415241</v>
      </c>
    </row>
    <row r="111" spans="1:21" ht="14.25" customHeight="1">
      <c r="E111" s="216" t="s">
        <v>94</v>
      </c>
      <c r="F111" s="213" t="s">
        <v>1631</v>
      </c>
      <c r="G111" s="204" t="s">
        <v>1392</v>
      </c>
      <c r="H111" s="204" t="s">
        <v>1392</v>
      </c>
      <c r="I111" s="203"/>
      <c r="J111" s="204">
        <v>1389.1726251276814</v>
      </c>
      <c r="K111" s="204" t="s">
        <v>1392</v>
      </c>
      <c r="L111" s="204" t="s">
        <v>1392</v>
      </c>
      <c r="M111" s="204"/>
      <c r="N111" s="206">
        <v>1389.1726251276814</v>
      </c>
      <c r="O111" s="204" t="s">
        <v>1392</v>
      </c>
      <c r="P111" s="204" t="s">
        <v>1392</v>
      </c>
      <c r="Q111" s="204"/>
      <c r="R111" s="204">
        <v>353.88064447889502</v>
      </c>
      <c r="S111" s="204" t="s">
        <v>1392</v>
      </c>
      <c r="T111" s="204" t="s">
        <v>1392</v>
      </c>
    </row>
    <row r="112" spans="1:21" s="23" customFormat="1" ht="14.25" customHeight="1">
      <c r="A112" s="115"/>
      <c r="B112" s="136"/>
      <c r="C112" s="136"/>
      <c r="D112" s="136"/>
      <c r="E112" s="221" t="s">
        <v>427</v>
      </c>
      <c r="F112" s="203" t="s">
        <v>1431</v>
      </c>
      <c r="G112" s="135" t="s">
        <v>1273</v>
      </c>
      <c r="H112" s="135" t="s">
        <v>1273</v>
      </c>
      <c r="I112" s="135"/>
      <c r="J112" s="204">
        <v>6211</v>
      </c>
      <c r="K112" s="204">
        <v>8696</v>
      </c>
      <c r="L112" s="204">
        <v>4774.0292807129217</v>
      </c>
      <c r="M112" s="204"/>
      <c r="N112" s="206">
        <v>6211</v>
      </c>
      <c r="O112" s="204">
        <v>8696</v>
      </c>
      <c r="P112" s="204">
        <v>4774.0292807129217</v>
      </c>
      <c r="Q112" s="204"/>
      <c r="R112" s="135">
        <v>191</v>
      </c>
      <c r="S112" s="206">
        <v>84.230428726683115</v>
      </c>
      <c r="T112" s="206">
        <v>38.277565657271815</v>
      </c>
      <c r="U112" s="76"/>
    </row>
    <row r="113" spans="1:21" s="16" customFormat="1" ht="12.75" customHeight="1">
      <c r="A113" s="115"/>
      <c r="B113" s="116"/>
      <c r="C113" s="116"/>
      <c r="D113" s="116"/>
      <c r="E113" s="216" t="s">
        <v>79</v>
      </c>
      <c r="F113" s="203" t="s">
        <v>1362</v>
      </c>
      <c r="G113" s="135" t="s">
        <v>1274</v>
      </c>
      <c r="H113" s="135" t="s">
        <v>1274</v>
      </c>
      <c r="I113" s="135"/>
      <c r="J113" s="204">
        <v>1935</v>
      </c>
      <c r="K113" s="204">
        <v>2614</v>
      </c>
      <c r="L113" s="204">
        <v>2369.106846718787</v>
      </c>
      <c r="M113" s="204"/>
      <c r="N113" s="206">
        <v>1935</v>
      </c>
      <c r="O113" s="204">
        <v>2614</v>
      </c>
      <c r="P113" s="204">
        <v>2369.106846718787</v>
      </c>
      <c r="Q113" s="204"/>
      <c r="R113" s="135">
        <v>394</v>
      </c>
      <c r="S113" s="206">
        <v>201.50690781714209</v>
      </c>
      <c r="T113" s="206">
        <v>124.57856570835349</v>
      </c>
      <c r="U113" s="76"/>
    </row>
    <row r="114" spans="1:21" s="16" customFormat="1" ht="12.75" customHeight="1">
      <c r="A114" s="115"/>
      <c r="B114" s="116"/>
      <c r="C114" s="116"/>
      <c r="D114" s="116"/>
      <c r="E114" s="216" t="s">
        <v>428</v>
      </c>
      <c r="F114" s="135" t="s">
        <v>546</v>
      </c>
      <c r="G114" s="135" t="s">
        <v>1272</v>
      </c>
      <c r="H114" s="135" t="s">
        <v>1272</v>
      </c>
      <c r="I114" s="135"/>
      <c r="J114" s="204" t="s">
        <v>546</v>
      </c>
      <c r="K114" s="204">
        <v>9109</v>
      </c>
      <c r="L114" s="204">
        <v>9298.0484790949649</v>
      </c>
      <c r="M114" s="204"/>
      <c r="N114" s="206" t="s">
        <v>546</v>
      </c>
      <c r="O114" s="204">
        <v>9109</v>
      </c>
      <c r="P114" s="204">
        <v>9298.0484790949649</v>
      </c>
      <c r="Q114" s="204"/>
      <c r="R114" s="135" t="s">
        <v>546</v>
      </c>
      <c r="S114" s="206">
        <v>715.89066654301587</v>
      </c>
      <c r="T114" s="206">
        <v>633.13879947315638</v>
      </c>
      <c r="U114" s="76"/>
    </row>
    <row r="115" spans="1:21">
      <c r="E115" s="218" t="s">
        <v>80</v>
      </c>
      <c r="F115" s="212" t="s">
        <v>1352</v>
      </c>
      <c r="G115" s="209" t="s">
        <v>194</v>
      </c>
      <c r="H115" s="209" t="s">
        <v>1234</v>
      </c>
      <c r="I115" s="209"/>
      <c r="J115" s="207">
        <v>3640</v>
      </c>
      <c r="K115" s="207">
        <v>150</v>
      </c>
      <c r="L115" s="207">
        <v>500</v>
      </c>
      <c r="M115" s="207"/>
      <c r="N115" s="208">
        <v>3640</v>
      </c>
      <c r="O115" s="207">
        <v>150</v>
      </c>
      <c r="P115" s="207">
        <v>500</v>
      </c>
      <c r="Q115" s="207"/>
      <c r="R115" s="209">
        <v>802</v>
      </c>
      <c r="S115" s="208">
        <v>19.597135160134723</v>
      </c>
      <c r="T115" s="208">
        <v>50.63819314824736</v>
      </c>
    </row>
    <row r="116" spans="1:21">
      <c r="E116" s="149" t="s">
        <v>1528</v>
      </c>
      <c r="F116" s="150"/>
      <c r="G116" s="140"/>
      <c r="H116" s="140"/>
      <c r="I116" s="140"/>
      <c r="J116" s="140"/>
      <c r="K116" s="140"/>
      <c r="L116" s="140"/>
      <c r="M116" s="140"/>
      <c r="N116" s="140"/>
      <c r="O116" s="140"/>
      <c r="P116" s="140"/>
      <c r="Q116" s="140"/>
      <c r="R116" s="140"/>
      <c r="S116" s="139"/>
    </row>
    <row r="117" spans="1:21" ht="48" customHeight="1">
      <c r="E117" s="305" t="s">
        <v>773</v>
      </c>
      <c r="F117" s="305"/>
      <c r="G117" s="305"/>
      <c r="H117" s="305"/>
      <c r="I117" s="305"/>
      <c r="J117" s="305"/>
      <c r="K117" s="305"/>
      <c r="L117" s="305"/>
      <c r="M117" s="305"/>
      <c r="N117" s="305"/>
      <c r="O117" s="305"/>
      <c r="P117" s="305"/>
      <c r="Q117" s="305"/>
      <c r="R117" s="305"/>
      <c r="S117" s="305"/>
    </row>
    <row r="118" spans="1:21">
      <c r="E118" s="131" t="s">
        <v>1416</v>
      </c>
      <c r="F118" s="138"/>
      <c r="G118" s="139"/>
      <c r="H118" s="139"/>
      <c r="I118" s="139"/>
      <c r="J118" s="139"/>
      <c r="K118" s="140"/>
      <c r="L118" s="140"/>
      <c r="M118" s="140"/>
      <c r="N118" s="140"/>
      <c r="O118" s="140"/>
      <c r="P118" s="140"/>
      <c r="Q118" s="140"/>
      <c r="R118" s="140"/>
    </row>
    <row r="119" spans="1:21">
      <c r="E119" s="131" t="s">
        <v>1344</v>
      </c>
      <c r="F119" s="138"/>
      <c r="G119" s="139"/>
      <c r="H119" s="139"/>
      <c r="I119" s="139"/>
      <c r="J119" s="139"/>
      <c r="K119" s="140"/>
      <c r="L119" s="140"/>
      <c r="M119" s="140"/>
      <c r="N119" s="140"/>
      <c r="O119" s="140"/>
      <c r="P119" s="140"/>
      <c r="Q119" s="140"/>
      <c r="R119" s="140"/>
    </row>
    <row r="120" spans="1:21">
      <c r="E120" s="131" t="s">
        <v>1345</v>
      </c>
      <c r="F120" s="138"/>
      <c r="G120" s="139"/>
      <c r="H120" s="139"/>
      <c r="I120" s="139"/>
      <c r="J120" s="139"/>
      <c r="K120" s="140"/>
      <c r="L120" s="140"/>
      <c r="M120" s="140"/>
      <c r="N120" s="140"/>
      <c r="O120" s="140"/>
      <c r="P120" s="140"/>
      <c r="Q120" s="140"/>
      <c r="R120" s="140"/>
    </row>
    <row r="121" spans="1:21">
      <c r="E121" s="131" t="s">
        <v>1412</v>
      </c>
      <c r="F121" s="138"/>
      <c r="G121" s="139"/>
      <c r="H121" s="139"/>
      <c r="I121" s="139"/>
      <c r="J121" s="139"/>
      <c r="K121" s="140"/>
      <c r="L121" s="140"/>
      <c r="M121" s="140"/>
      <c r="N121" s="140"/>
      <c r="O121" s="140"/>
      <c r="P121" s="140"/>
      <c r="Q121" s="140"/>
      <c r="R121" s="140"/>
    </row>
    <row r="122" spans="1:21">
      <c r="E122" s="131" t="s">
        <v>1424</v>
      </c>
      <c r="F122" s="138"/>
      <c r="G122" s="139"/>
      <c r="H122" s="139"/>
      <c r="I122" s="139"/>
      <c r="J122" s="139"/>
      <c r="K122" s="140"/>
      <c r="L122" s="140"/>
      <c r="M122" s="140"/>
      <c r="N122" s="140"/>
      <c r="O122" s="140"/>
      <c r="P122" s="140"/>
      <c r="Q122" s="140"/>
      <c r="R122" s="140"/>
    </row>
    <row r="123" spans="1:21">
      <c r="E123" s="137" t="s">
        <v>1636</v>
      </c>
      <c r="F123" s="138"/>
      <c r="G123" s="139"/>
      <c r="H123" s="139"/>
      <c r="I123" s="139"/>
      <c r="J123" s="139"/>
      <c r="K123" s="140"/>
      <c r="L123" s="140"/>
      <c r="M123" s="140"/>
      <c r="N123" s="140"/>
      <c r="O123" s="140"/>
      <c r="P123" s="140"/>
      <c r="Q123" s="140"/>
      <c r="R123" s="140"/>
    </row>
    <row r="124" spans="1:21">
      <c r="E124" s="131" t="s">
        <v>1343</v>
      </c>
      <c r="F124" s="138"/>
      <c r="G124" s="139"/>
      <c r="H124" s="139"/>
      <c r="I124" s="139"/>
      <c r="J124" s="139"/>
      <c r="K124" s="140"/>
      <c r="L124" s="140"/>
      <c r="M124" s="140"/>
      <c r="N124" s="140"/>
      <c r="O124" s="140"/>
      <c r="P124" s="140"/>
      <c r="Q124" s="140"/>
      <c r="R124" s="140"/>
    </row>
    <row r="125" spans="1:21" ht="15" customHeight="1">
      <c r="E125" s="131" t="s">
        <v>1342</v>
      </c>
      <c r="F125" s="138"/>
      <c r="G125" s="139"/>
      <c r="H125" s="139"/>
      <c r="I125" s="139"/>
      <c r="J125" s="139"/>
      <c r="K125" s="140"/>
      <c r="L125" s="140"/>
      <c r="M125" s="140"/>
      <c r="N125" s="140"/>
      <c r="O125" s="140"/>
      <c r="P125" s="140"/>
      <c r="Q125" s="140"/>
      <c r="R125" s="140"/>
    </row>
    <row r="126" spans="1:21">
      <c r="E126" s="137" t="s">
        <v>1340</v>
      </c>
      <c r="F126" s="138"/>
      <c r="G126" s="139"/>
      <c r="H126" s="139"/>
      <c r="I126" s="139"/>
      <c r="J126" s="139"/>
      <c r="K126" s="140"/>
      <c r="L126" s="140"/>
      <c r="M126" s="140"/>
      <c r="N126" s="140"/>
      <c r="O126" s="140"/>
      <c r="P126" s="140"/>
      <c r="Q126" s="140"/>
      <c r="R126" s="140"/>
    </row>
    <row r="127" spans="1:21">
      <c r="E127" s="137" t="s">
        <v>1607</v>
      </c>
      <c r="F127" s="138"/>
      <c r="G127" s="139"/>
      <c r="H127" s="139"/>
      <c r="I127" s="139"/>
      <c r="J127" s="139"/>
      <c r="K127" s="140"/>
      <c r="L127" s="140"/>
      <c r="M127" s="140"/>
      <c r="N127" s="140"/>
      <c r="O127" s="140"/>
      <c r="P127" s="140"/>
      <c r="Q127" s="140"/>
      <c r="R127" s="140"/>
    </row>
    <row r="128" spans="1:21">
      <c r="E128" s="137" t="s">
        <v>1427</v>
      </c>
      <c r="F128" s="138"/>
      <c r="G128" s="139"/>
      <c r="H128" s="139"/>
      <c r="I128" s="139"/>
      <c r="J128" s="139"/>
      <c r="K128" s="140"/>
      <c r="L128" s="140"/>
      <c r="M128" s="140"/>
      <c r="N128" s="140"/>
      <c r="O128" s="140"/>
      <c r="P128" s="140"/>
      <c r="Q128" s="140"/>
      <c r="R128" s="140"/>
    </row>
    <row r="129" spans="5:19">
      <c r="E129" s="131" t="s">
        <v>1341</v>
      </c>
      <c r="F129" s="151"/>
      <c r="G129" s="151"/>
      <c r="H129" s="151"/>
      <c r="I129" s="151"/>
      <c r="J129" s="151"/>
      <c r="K129" s="151"/>
      <c r="L129" s="151"/>
      <c r="M129" s="151"/>
      <c r="N129" s="151"/>
      <c r="O129" s="151"/>
      <c r="P129" s="151"/>
      <c r="Q129" s="151"/>
      <c r="R129" s="151"/>
      <c r="S129" s="151"/>
    </row>
    <row r="130" spans="5:19">
      <c r="E130" s="131" t="s">
        <v>1413</v>
      </c>
      <c r="F130" s="138"/>
      <c r="G130" s="139"/>
      <c r="H130" s="139"/>
      <c r="I130" s="139"/>
      <c r="J130" s="139"/>
      <c r="K130" s="140"/>
      <c r="L130" s="140"/>
      <c r="M130" s="140"/>
      <c r="N130" s="140"/>
      <c r="O130" s="140"/>
      <c r="P130" s="140"/>
      <c r="Q130" s="140"/>
      <c r="R130" s="140"/>
    </row>
    <row r="131" spans="5:19">
      <c r="E131" s="131" t="s">
        <v>1426</v>
      </c>
      <c r="F131" s="138"/>
      <c r="G131" s="139"/>
      <c r="H131" s="139"/>
      <c r="I131" s="139"/>
      <c r="J131" s="139"/>
      <c r="K131" s="140"/>
      <c r="L131" s="140"/>
      <c r="M131" s="140"/>
      <c r="N131" s="140"/>
      <c r="O131" s="140"/>
      <c r="P131" s="140"/>
      <c r="Q131" s="140"/>
      <c r="R131" s="140"/>
    </row>
    <row r="132" spans="5:19">
      <c r="E132" s="137" t="s">
        <v>1609</v>
      </c>
      <c r="F132" s="138"/>
      <c r="G132" s="139"/>
      <c r="H132" s="139"/>
      <c r="I132" s="139"/>
      <c r="J132" s="139"/>
      <c r="K132" s="140"/>
      <c r="L132" s="140"/>
      <c r="M132" s="140"/>
      <c r="N132" s="140"/>
      <c r="O132" s="140"/>
      <c r="P132" s="140"/>
      <c r="Q132" s="140"/>
      <c r="R132" s="140"/>
    </row>
    <row r="133" spans="5:19">
      <c r="E133" s="137" t="s">
        <v>1606</v>
      </c>
    </row>
    <row r="134" spans="5:19">
      <c r="E134" s="137" t="s">
        <v>1428</v>
      </c>
    </row>
    <row r="135" spans="5:19">
      <c r="E135" s="137" t="s">
        <v>1452</v>
      </c>
    </row>
    <row r="136" spans="5:19">
      <c r="E136" s="137" t="s">
        <v>1454</v>
      </c>
    </row>
    <row r="137" spans="5:19">
      <c r="E137" s="137" t="s">
        <v>1456</v>
      </c>
    </row>
    <row r="138" spans="5:19">
      <c r="E138" s="137" t="s">
        <v>764</v>
      </c>
    </row>
  </sheetData>
  <sortState ref="E5:T115">
    <sortCondition ref="E5:E115"/>
  </sortState>
  <mergeCells count="7">
    <mergeCell ref="R2:T2"/>
    <mergeCell ref="N3:P3"/>
    <mergeCell ref="E117:S117"/>
    <mergeCell ref="F3:H3"/>
    <mergeCell ref="J3:L3"/>
    <mergeCell ref="F2:L2"/>
    <mergeCell ref="N2:P2"/>
  </mergeCells>
  <pageMargins left="0.25" right="0.25"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S87"/>
  <sheetViews>
    <sheetView showGridLines="0" zoomScale="80" zoomScaleNormal="80" workbookViewId="0">
      <pane xSplit="4" ySplit="1" topLeftCell="E2" activePane="bottomRight" state="frozen"/>
      <selection pane="topRight" activeCell="F1" sqref="F1"/>
      <selection pane="bottomLeft" activeCell="A2" sqref="A2"/>
      <selection pane="bottomRight" activeCell="D1" sqref="D1"/>
    </sheetView>
  </sheetViews>
  <sheetFormatPr defaultColWidth="9.1796875" defaultRowHeight="10.5"/>
  <cols>
    <col min="1" max="1" width="0.54296875" style="237" customWidth="1"/>
    <col min="2" max="2" width="3.7265625" style="237" customWidth="1"/>
    <col min="3" max="3" width="3.453125" style="237" customWidth="1"/>
    <col min="4" max="4" width="23.54296875" style="237" customWidth="1"/>
    <col min="5" max="5" width="3.453125" style="239" customWidth="1"/>
    <col min="6" max="6" width="2.81640625" style="239" customWidth="1"/>
    <col min="7" max="7" width="2.7265625" style="239" customWidth="1"/>
    <col min="8" max="8" width="2.54296875" style="239" customWidth="1"/>
    <col min="9" max="9" width="2.7265625" style="239" customWidth="1"/>
    <col min="10" max="10" width="3" style="239" customWidth="1"/>
    <col min="11" max="11" width="3.26953125" style="239" customWidth="1"/>
    <col min="12" max="19" width="2.7265625" style="239" customWidth="1"/>
    <col min="20" max="20" width="2.81640625" style="239" customWidth="1"/>
    <col min="21" max="22" width="2.7265625" style="239" customWidth="1"/>
    <col min="23" max="23" width="3.1796875" style="239" customWidth="1"/>
    <col min="24" max="35" width="2.7265625" style="239" customWidth="1"/>
    <col min="36" max="36" width="2.54296875" style="239" customWidth="1"/>
    <col min="37" max="37" width="2.7265625" style="239" customWidth="1"/>
    <col min="38" max="38" width="3.81640625" style="239" customWidth="1"/>
    <col min="39" max="45" width="2.7265625" style="239" customWidth="1"/>
    <col min="46" max="46" width="3" style="239" customWidth="1"/>
    <col min="47" max="48" width="2.7265625" style="239" customWidth="1"/>
    <col min="49" max="49" width="4" style="239" customWidth="1"/>
    <col min="50" max="50" width="2.7265625" style="239" customWidth="1"/>
    <col min="51" max="52" width="3.1796875" style="239" customWidth="1"/>
    <col min="53" max="53" width="3.26953125" style="239" customWidth="1"/>
    <col min="54" max="54" width="2.81640625" style="239" customWidth="1"/>
    <col min="55" max="59" width="2.7265625" style="239" customWidth="1"/>
    <col min="60" max="60" width="3.81640625" style="239" customWidth="1"/>
    <col min="61" max="65" width="2.7265625" style="239" customWidth="1"/>
    <col min="66" max="66" width="3.1796875" style="239" customWidth="1"/>
    <col min="67" max="67" width="3.26953125" style="239" customWidth="1"/>
    <col min="68" max="71" width="2.7265625" style="239" customWidth="1"/>
    <col min="72" max="72" width="3.7265625" style="239" customWidth="1"/>
    <col min="73" max="74" width="2.7265625" style="239" customWidth="1"/>
    <col min="75" max="75" width="3" style="239" customWidth="1"/>
    <col min="76" max="77" width="2.7265625" style="239" customWidth="1"/>
    <col min="78" max="78" width="3.453125" style="239" customWidth="1"/>
    <col min="79" max="80" width="2.7265625" style="239" customWidth="1"/>
    <col min="81" max="81" width="2.26953125" style="239" customWidth="1"/>
    <col min="82" max="85" width="2.7265625" style="239" customWidth="1"/>
    <col min="86" max="86" width="3.54296875" style="239" customWidth="1"/>
    <col min="87" max="87" width="3.26953125" style="239" customWidth="1"/>
    <col min="88" max="88" width="4" style="239" customWidth="1"/>
    <col min="89" max="89" width="3" style="239" customWidth="1"/>
    <col min="90" max="90" width="2.7265625" style="239" customWidth="1"/>
    <col min="91" max="91" width="3.453125" style="239" customWidth="1"/>
    <col min="92" max="92" width="3.1796875" style="239" customWidth="1"/>
    <col min="93" max="93" width="3.26953125" style="239" customWidth="1"/>
    <col min="94" max="94" width="3.1796875" style="239" customWidth="1"/>
    <col min="95" max="95" width="2.81640625" style="239" customWidth="1"/>
    <col min="96" max="96" width="2.453125" style="239" customWidth="1"/>
    <col min="97" max="97" width="2.81640625" style="241" customWidth="1"/>
    <col min="98" max="98" width="3" style="241" customWidth="1"/>
    <col min="99" max="99" width="3.54296875" style="241" customWidth="1"/>
    <col min="100" max="100" width="3.453125" style="241" customWidth="1"/>
    <col min="101" max="101" width="3" style="241" customWidth="1"/>
    <col min="102" max="102" width="2.81640625" style="241" customWidth="1"/>
    <col min="103" max="103" width="3" style="241" customWidth="1"/>
    <col min="104" max="104" width="2.81640625" style="241" customWidth="1"/>
    <col min="105" max="105" width="3.26953125" style="241" customWidth="1"/>
    <col min="106" max="106" width="3.1796875" style="241" customWidth="1"/>
    <col min="107" max="107" width="3.453125" style="241" customWidth="1"/>
    <col min="108" max="108" width="4" style="241" customWidth="1"/>
    <col min="109" max="109" width="3.54296875" style="241" customWidth="1"/>
    <col min="110" max="110" width="3.26953125" style="241" customWidth="1"/>
    <col min="111" max="111" width="3.453125" style="241" customWidth="1"/>
    <col min="112" max="113" width="3.54296875" style="241" customWidth="1"/>
    <col min="114" max="115" width="3.26953125" style="241" customWidth="1"/>
    <col min="116" max="16384" width="9.1796875" style="13"/>
  </cols>
  <sheetData>
    <row r="1" spans="1:123" s="287" customFormat="1" ht="67.5">
      <c r="A1" s="284"/>
      <c r="B1" s="284"/>
      <c r="C1" s="284"/>
      <c r="D1" s="284" t="s">
        <v>1039</v>
      </c>
      <c r="E1" s="285" t="s">
        <v>349</v>
      </c>
      <c r="F1" s="285" t="s">
        <v>1</v>
      </c>
      <c r="G1" s="285" t="s">
        <v>2</v>
      </c>
      <c r="H1" s="285" t="s">
        <v>3</v>
      </c>
      <c r="I1" s="285" t="s">
        <v>81</v>
      </c>
      <c r="J1" s="285" t="s">
        <v>82</v>
      </c>
      <c r="K1" s="285" t="s">
        <v>4</v>
      </c>
      <c r="L1" s="285" t="s">
        <v>83</v>
      </c>
      <c r="M1" s="285" t="s">
        <v>5</v>
      </c>
      <c r="N1" s="285" t="s">
        <v>181</v>
      </c>
      <c r="O1" s="285" t="s">
        <v>7</v>
      </c>
      <c r="P1" s="285" t="s">
        <v>84</v>
      </c>
      <c r="Q1" s="285" t="s">
        <v>8</v>
      </c>
      <c r="R1" s="285" t="s">
        <v>9</v>
      </c>
      <c r="S1" s="285" t="s">
        <v>816</v>
      </c>
      <c r="T1" s="285" t="s">
        <v>11</v>
      </c>
      <c r="U1" s="285" t="s">
        <v>423</v>
      </c>
      <c r="V1" s="285" t="s">
        <v>12</v>
      </c>
      <c r="W1" s="284" t="s">
        <v>101</v>
      </c>
      <c r="X1" s="285" t="s">
        <v>13</v>
      </c>
      <c r="Y1" s="284" t="s">
        <v>102</v>
      </c>
      <c r="Z1" s="284" t="s">
        <v>103</v>
      </c>
      <c r="AA1" s="285" t="s">
        <v>14</v>
      </c>
      <c r="AB1" s="285" t="s">
        <v>15</v>
      </c>
      <c r="AC1" s="284" t="s">
        <v>180</v>
      </c>
      <c r="AD1" s="285" t="s">
        <v>16</v>
      </c>
      <c r="AE1" s="285" t="s">
        <v>17</v>
      </c>
      <c r="AF1" s="285" t="s">
        <v>18</v>
      </c>
      <c r="AG1" s="285" t="s">
        <v>19</v>
      </c>
      <c r="AH1" s="285" t="s">
        <v>21</v>
      </c>
      <c r="AI1" s="285" t="s">
        <v>22</v>
      </c>
      <c r="AJ1" s="284" t="s">
        <v>105</v>
      </c>
      <c r="AK1" s="285" t="s">
        <v>23</v>
      </c>
      <c r="AL1" s="285" t="s">
        <v>24</v>
      </c>
      <c r="AM1" s="285" t="s">
        <v>25</v>
      </c>
      <c r="AN1" s="284" t="s">
        <v>108</v>
      </c>
      <c r="AO1" s="285" t="s">
        <v>26</v>
      </c>
      <c r="AP1" s="285" t="s">
        <v>1079</v>
      </c>
      <c r="AQ1" s="285" t="s">
        <v>27</v>
      </c>
      <c r="AR1" s="285" t="s">
        <v>28</v>
      </c>
      <c r="AS1" s="285" t="s">
        <v>29</v>
      </c>
      <c r="AT1" s="285" t="s">
        <v>447</v>
      </c>
      <c r="AU1" s="285" t="s">
        <v>30</v>
      </c>
      <c r="AV1" s="285" t="s">
        <v>31</v>
      </c>
      <c r="AW1" s="285" t="s">
        <v>32</v>
      </c>
      <c r="AX1" s="285" t="s">
        <v>33</v>
      </c>
      <c r="AY1" s="285" t="s">
        <v>34</v>
      </c>
      <c r="AZ1" s="285" t="s">
        <v>35</v>
      </c>
      <c r="BA1" s="285" t="s">
        <v>36</v>
      </c>
      <c r="BB1" s="285" t="s">
        <v>37</v>
      </c>
      <c r="BC1" s="285" t="s">
        <v>38</v>
      </c>
      <c r="BD1" s="285" t="s">
        <v>39</v>
      </c>
      <c r="BE1" s="285" t="s">
        <v>40</v>
      </c>
      <c r="BF1" s="285" t="s">
        <v>1003</v>
      </c>
      <c r="BG1" s="285" t="s">
        <v>131</v>
      </c>
      <c r="BH1" s="285" t="s">
        <v>86</v>
      </c>
      <c r="BI1" s="285" t="s">
        <v>348</v>
      </c>
      <c r="BJ1" s="285" t="s">
        <v>42</v>
      </c>
      <c r="BK1" s="285" t="s">
        <v>43</v>
      </c>
      <c r="BL1" s="285" t="s">
        <v>151</v>
      </c>
      <c r="BM1" s="285" t="s">
        <v>892</v>
      </c>
      <c r="BN1" s="285" t="s">
        <v>44</v>
      </c>
      <c r="BO1" s="285" t="s">
        <v>45</v>
      </c>
      <c r="BP1" s="285" t="s">
        <v>46</v>
      </c>
      <c r="BQ1" s="285" t="s">
        <v>47</v>
      </c>
      <c r="BR1" s="285" t="s">
        <v>48</v>
      </c>
      <c r="BS1" s="285" t="s">
        <v>993</v>
      </c>
      <c r="BT1" s="285" t="s">
        <v>49</v>
      </c>
      <c r="BU1" s="285" t="s">
        <v>995</v>
      </c>
      <c r="BV1" s="285" t="s">
        <v>88</v>
      </c>
      <c r="BW1" s="285" t="s">
        <v>421</v>
      </c>
      <c r="BX1" s="285" t="s">
        <v>50</v>
      </c>
      <c r="BY1" s="285" t="s">
        <v>89</v>
      </c>
      <c r="BZ1" s="285" t="s">
        <v>90</v>
      </c>
      <c r="CA1" s="285" t="s">
        <v>51</v>
      </c>
      <c r="CB1" s="285" t="s">
        <v>52</v>
      </c>
      <c r="CC1" s="285" t="s">
        <v>53</v>
      </c>
      <c r="CD1" s="285" t="s">
        <v>54</v>
      </c>
      <c r="CE1" s="285" t="s">
        <v>55</v>
      </c>
      <c r="CF1" s="285" t="s">
        <v>56</v>
      </c>
      <c r="CG1" s="285" t="s">
        <v>57</v>
      </c>
      <c r="CH1" s="285" t="s">
        <v>58</v>
      </c>
      <c r="CI1" s="285" t="s">
        <v>59</v>
      </c>
      <c r="CJ1" s="285" t="s">
        <v>60</v>
      </c>
      <c r="CK1" s="285" t="s">
        <v>61</v>
      </c>
      <c r="CL1" s="285" t="s">
        <v>426</v>
      </c>
      <c r="CM1" s="285" t="s">
        <v>351</v>
      </c>
      <c r="CN1" s="285" t="s">
        <v>91</v>
      </c>
      <c r="CO1" s="285" t="s">
        <v>64</v>
      </c>
      <c r="CP1" s="285" t="s">
        <v>65</v>
      </c>
      <c r="CQ1" s="285" t="s">
        <v>66</v>
      </c>
      <c r="CR1" s="285" t="s">
        <v>125</v>
      </c>
      <c r="CS1" s="285" t="s">
        <v>67</v>
      </c>
      <c r="CT1" s="285" t="s">
        <v>68</v>
      </c>
      <c r="CU1" s="285" t="s">
        <v>69</v>
      </c>
      <c r="CV1" s="285" t="s">
        <v>92</v>
      </c>
      <c r="CW1" s="285" t="s">
        <v>70</v>
      </c>
      <c r="CX1" s="285" t="s">
        <v>93</v>
      </c>
      <c r="CY1" s="285" t="s">
        <v>71</v>
      </c>
      <c r="CZ1" s="285" t="s">
        <v>72</v>
      </c>
      <c r="DA1" s="285" t="s">
        <v>132</v>
      </c>
      <c r="DB1" s="285" t="s">
        <v>73</v>
      </c>
      <c r="DC1" s="285" t="s">
        <v>74</v>
      </c>
      <c r="DD1" s="285" t="s">
        <v>75</v>
      </c>
      <c r="DE1" s="285" t="s">
        <v>76</v>
      </c>
      <c r="DF1" s="285" t="s">
        <v>77</v>
      </c>
      <c r="DG1" s="285" t="s">
        <v>94</v>
      </c>
      <c r="DH1" s="285" t="s">
        <v>78</v>
      </c>
      <c r="DI1" s="285" t="s">
        <v>79</v>
      </c>
      <c r="DJ1" s="285" t="s">
        <v>95</v>
      </c>
      <c r="DK1" s="285" t="s">
        <v>80</v>
      </c>
      <c r="DL1" s="286"/>
      <c r="DM1" s="286"/>
      <c r="DN1" s="286"/>
      <c r="DO1" s="286"/>
      <c r="DP1" s="286"/>
      <c r="DQ1" s="286"/>
      <c r="DR1" s="286"/>
      <c r="DS1" s="286"/>
    </row>
    <row r="2" spans="1:123">
      <c r="B2" s="238" t="s">
        <v>276</v>
      </c>
      <c r="W2" s="237"/>
      <c r="Y2" s="237"/>
      <c r="Z2" s="237"/>
      <c r="AC2" s="237"/>
      <c r="AJ2" s="237"/>
      <c r="AN2" s="237"/>
      <c r="CS2" s="239"/>
      <c r="CT2" s="239"/>
      <c r="CU2" s="239"/>
      <c r="CV2" s="239"/>
      <c r="CW2" s="239"/>
      <c r="CX2" s="239"/>
      <c r="CY2" s="239"/>
      <c r="CZ2" s="239"/>
      <c r="DA2" s="239"/>
      <c r="DB2" s="239"/>
      <c r="DC2" s="239"/>
      <c r="DD2" s="239"/>
      <c r="DE2" s="239"/>
      <c r="DF2" s="239"/>
      <c r="DG2" s="239"/>
      <c r="DH2" s="239"/>
      <c r="DI2" s="239"/>
      <c r="DJ2" s="239"/>
      <c r="DK2" s="239"/>
      <c r="DL2" s="17"/>
      <c r="DM2" s="17"/>
      <c r="DN2" s="17"/>
      <c r="DO2" s="17"/>
      <c r="DP2" s="17"/>
      <c r="DQ2" s="17"/>
      <c r="DR2" s="17"/>
      <c r="DS2" s="17"/>
    </row>
    <row r="3" spans="1:123">
      <c r="C3" s="237" t="s">
        <v>277</v>
      </c>
      <c r="E3" s="239" t="s">
        <v>184</v>
      </c>
      <c r="F3" s="239" t="s">
        <v>184</v>
      </c>
      <c r="G3" s="239" t="s">
        <v>184</v>
      </c>
      <c r="H3" s="239" t="s">
        <v>184</v>
      </c>
      <c r="I3" s="239" t="s">
        <v>184</v>
      </c>
      <c r="J3" s="239" t="s">
        <v>184</v>
      </c>
      <c r="K3" s="239" t="s">
        <v>184</v>
      </c>
      <c r="L3" s="239" t="s">
        <v>184</v>
      </c>
      <c r="M3" s="239" t="s">
        <v>184</v>
      </c>
      <c r="N3" s="239" t="s">
        <v>184</v>
      </c>
      <c r="O3" s="239" t="s">
        <v>184</v>
      </c>
      <c r="P3" s="239" t="s">
        <v>184</v>
      </c>
      <c r="Q3" s="239" t="s">
        <v>184</v>
      </c>
      <c r="R3" s="239" t="s">
        <v>184</v>
      </c>
      <c r="S3" s="239" t="s">
        <v>184</v>
      </c>
      <c r="T3" s="239" t="s">
        <v>184</v>
      </c>
      <c r="V3" s="239" t="s">
        <v>184</v>
      </c>
      <c r="W3" s="239" t="s">
        <v>184</v>
      </c>
      <c r="X3" s="239" t="s">
        <v>184</v>
      </c>
      <c r="Y3" s="239" t="s">
        <v>184</v>
      </c>
      <c r="Z3" s="239" t="s">
        <v>184</v>
      </c>
      <c r="AA3" s="239" t="s">
        <v>184</v>
      </c>
      <c r="AB3" s="239" t="s">
        <v>184</v>
      </c>
      <c r="AC3" s="239" t="s">
        <v>184</v>
      </c>
      <c r="AD3" s="239" t="s">
        <v>184</v>
      </c>
      <c r="AE3" s="239" t="s">
        <v>184</v>
      </c>
      <c r="AF3" s="239" t="s">
        <v>184</v>
      </c>
      <c r="AG3" s="239" t="s">
        <v>184</v>
      </c>
      <c r="AH3" s="239" t="s">
        <v>184</v>
      </c>
      <c r="AI3" s="239" t="s">
        <v>184</v>
      </c>
      <c r="AJ3" s="239" t="s">
        <v>184</v>
      </c>
      <c r="AK3" s="239" t="s">
        <v>184</v>
      </c>
      <c r="AL3" s="239" t="s">
        <v>184</v>
      </c>
      <c r="AM3" s="239" t="s">
        <v>184</v>
      </c>
      <c r="AN3" s="239" t="s">
        <v>184</v>
      </c>
      <c r="AO3" s="239" t="s">
        <v>184</v>
      </c>
      <c r="AP3" s="239" t="s">
        <v>184</v>
      </c>
      <c r="AQ3" s="239" t="s">
        <v>184</v>
      </c>
      <c r="AR3" s="239" t="s">
        <v>184</v>
      </c>
      <c r="AS3" s="239" t="s">
        <v>184</v>
      </c>
      <c r="AT3" s="239" t="s">
        <v>184</v>
      </c>
      <c r="AU3" s="239" t="s">
        <v>184</v>
      </c>
      <c r="AV3" s="239" t="s">
        <v>184</v>
      </c>
      <c r="AW3" s="239" t="s">
        <v>184</v>
      </c>
      <c r="AX3" s="239" t="s">
        <v>184</v>
      </c>
      <c r="AY3" s="239" t="s">
        <v>184</v>
      </c>
      <c r="AZ3" s="239" t="s">
        <v>184</v>
      </c>
      <c r="BA3" s="239" t="s">
        <v>184</v>
      </c>
      <c r="BB3" s="239" t="s">
        <v>184</v>
      </c>
      <c r="BC3" s="239" t="s">
        <v>184</v>
      </c>
      <c r="BD3" s="239" t="s">
        <v>184</v>
      </c>
      <c r="BE3" s="239" t="s">
        <v>184</v>
      </c>
      <c r="BF3" s="239" t="s">
        <v>184</v>
      </c>
      <c r="BG3" s="239" t="s">
        <v>184</v>
      </c>
      <c r="BH3" s="239" t="s">
        <v>184</v>
      </c>
      <c r="BI3" s="239" t="s">
        <v>184</v>
      </c>
      <c r="BJ3" s="239" t="s">
        <v>184</v>
      </c>
      <c r="BK3" s="239" t="s">
        <v>184</v>
      </c>
      <c r="BL3" s="239" t="s">
        <v>184</v>
      </c>
      <c r="BM3" s="239" t="s">
        <v>184</v>
      </c>
      <c r="BN3" s="239" t="s">
        <v>184</v>
      </c>
      <c r="BO3" s="239" t="s">
        <v>184</v>
      </c>
      <c r="BP3" s="239" t="s">
        <v>184</v>
      </c>
      <c r="BQ3" s="239" t="s">
        <v>184</v>
      </c>
      <c r="BR3" s="239" t="s">
        <v>184</v>
      </c>
      <c r="BS3" s="239" t="s">
        <v>184</v>
      </c>
      <c r="BT3" s="239" t="s">
        <v>184</v>
      </c>
      <c r="BU3" s="239" t="s">
        <v>184</v>
      </c>
      <c r="BV3" s="239" t="s">
        <v>184</v>
      </c>
      <c r="BW3" s="239" t="s">
        <v>184</v>
      </c>
      <c r="BX3" s="239" t="s">
        <v>184</v>
      </c>
      <c r="BY3" s="239" t="s">
        <v>184</v>
      </c>
      <c r="BZ3" s="239" t="s">
        <v>184</v>
      </c>
      <c r="CA3" s="239" t="s">
        <v>184</v>
      </c>
      <c r="CB3" s="239" t="s">
        <v>184</v>
      </c>
      <c r="CC3" s="239" t="s">
        <v>184</v>
      </c>
      <c r="CD3" s="239" t="s">
        <v>184</v>
      </c>
      <c r="CE3" s="239" t="s">
        <v>184</v>
      </c>
      <c r="CF3" s="239" t="s">
        <v>184</v>
      </c>
      <c r="CG3" s="239" t="s">
        <v>184</v>
      </c>
      <c r="CH3" s="239" t="s">
        <v>184</v>
      </c>
      <c r="CI3" s="239" t="s">
        <v>184</v>
      </c>
      <c r="CJ3" s="239" t="s">
        <v>184</v>
      </c>
      <c r="CK3" s="239" t="s">
        <v>184</v>
      </c>
      <c r="CL3" s="239" t="s">
        <v>184</v>
      </c>
      <c r="CM3" s="239" t="s">
        <v>184</v>
      </c>
      <c r="CN3" s="239" t="s">
        <v>184</v>
      </c>
      <c r="CO3" s="239" t="s">
        <v>184</v>
      </c>
      <c r="CP3" s="239" t="s">
        <v>184</v>
      </c>
      <c r="CQ3" s="239" t="s">
        <v>184</v>
      </c>
      <c r="CR3" s="239" t="s">
        <v>184</v>
      </c>
      <c r="CS3" s="239" t="s">
        <v>184</v>
      </c>
      <c r="CT3" s="239" t="s">
        <v>184</v>
      </c>
      <c r="CU3" s="239" t="s">
        <v>184</v>
      </c>
      <c r="CV3" s="239" t="s">
        <v>184</v>
      </c>
      <c r="CW3" s="239" t="s">
        <v>184</v>
      </c>
      <c r="CX3" s="239" t="s">
        <v>184</v>
      </c>
      <c r="CY3" s="239" t="s">
        <v>184</v>
      </c>
      <c r="CZ3" s="239" t="s">
        <v>184</v>
      </c>
      <c r="DA3" s="239" t="s">
        <v>184</v>
      </c>
      <c r="DB3" s="239" t="s">
        <v>184</v>
      </c>
      <c r="DC3" s="239" t="s">
        <v>184</v>
      </c>
      <c r="DD3" s="239" t="s">
        <v>184</v>
      </c>
      <c r="DE3" s="239" t="s">
        <v>184</v>
      </c>
      <c r="DF3" s="239" t="s">
        <v>184</v>
      </c>
      <c r="DG3" s="239" t="s">
        <v>184</v>
      </c>
      <c r="DH3" s="239" t="s">
        <v>184</v>
      </c>
      <c r="DI3" s="239" t="s">
        <v>184</v>
      </c>
      <c r="DJ3" s="239" t="s">
        <v>184</v>
      </c>
      <c r="DK3" s="239" t="s">
        <v>184</v>
      </c>
      <c r="DL3" s="17"/>
      <c r="DM3" s="17"/>
      <c r="DN3" s="17"/>
      <c r="DO3" s="17"/>
      <c r="DP3" s="17"/>
      <c r="DQ3" s="17"/>
      <c r="DR3" s="17"/>
      <c r="DS3" s="17"/>
    </row>
    <row r="4" spans="1:123" ht="6" customHeight="1">
      <c r="E4" s="98"/>
      <c r="F4" s="173"/>
      <c r="G4" s="98"/>
      <c r="H4" s="98"/>
      <c r="I4" s="98"/>
      <c r="J4" s="173"/>
      <c r="K4" s="173"/>
      <c r="L4" s="98"/>
      <c r="M4" s="98"/>
      <c r="N4" s="98"/>
      <c r="O4" s="173"/>
      <c r="P4" s="98"/>
      <c r="Q4" s="173"/>
      <c r="R4" s="173"/>
      <c r="S4" s="173"/>
      <c r="T4" s="98"/>
      <c r="U4" s="173"/>
      <c r="V4" s="173"/>
      <c r="W4" s="173"/>
      <c r="X4" s="98"/>
      <c r="Y4" s="173"/>
      <c r="Z4" s="173"/>
      <c r="AA4" s="98"/>
      <c r="AB4" s="98"/>
      <c r="AC4" s="173"/>
      <c r="AD4" s="173"/>
      <c r="AE4" s="173"/>
      <c r="AF4" s="173"/>
      <c r="AG4" s="173"/>
      <c r="AH4" s="98"/>
      <c r="AI4" s="98"/>
      <c r="AJ4" s="173"/>
      <c r="AK4" s="173"/>
      <c r="AL4" s="173"/>
      <c r="AM4" s="173"/>
      <c r="AN4" s="173"/>
      <c r="AO4" s="173"/>
      <c r="AP4" s="173"/>
      <c r="AQ4" s="173"/>
      <c r="AR4" s="98"/>
      <c r="AS4" s="98"/>
      <c r="AT4" s="173"/>
      <c r="AU4" s="173"/>
      <c r="AV4" s="173"/>
      <c r="AW4" s="173"/>
      <c r="AX4" s="173"/>
      <c r="AY4" s="173"/>
      <c r="AZ4" s="173"/>
      <c r="BA4" s="98"/>
      <c r="BB4" s="173"/>
      <c r="BC4" s="98"/>
      <c r="BD4" s="98"/>
      <c r="BE4" s="173"/>
      <c r="BF4" s="173"/>
      <c r="BG4" s="173"/>
      <c r="BH4" s="98"/>
      <c r="BI4" s="173"/>
      <c r="BJ4" s="173"/>
      <c r="BK4" s="98"/>
      <c r="BL4" s="98"/>
      <c r="BM4" s="173"/>
      <c r="BN4" s="98"/>
      <c r="BO4" s="98"/>
      <c r="BP4" s="158"/>
      <c r="BQ4" s="173"/>
      <c r="BR4" s="98"/>
      <c r="BS4" s="240"/>
      <c r="BT4" s="98"/>
      <c r="BU4" s="173"/>
      <c r="BV4" s="98"/>
      <c r="BW4" s="173"/>
      <c r="BX4" s="98"/>
      <c r="BY4" s="98"/>
      <c r="BZ4" s="173"/>
      <c r="CA4" s="98"/>
      <c r="CB4" s="98"/>
      <c r="CC4" s="173"/>
      <c r="CD4" s="98"/>
      <c r="CE4" s="98"/>
      <c r="CF4" s="98"/>
      <c r="CG4" s="98"/>
      <c r="CH4" s="173"/>
      <c r="CI4" s="98"/>
      <c r="CJ4" s="98"/>
      <c r="CK4" s="98"/>
      <c r="CL4" s="98"/>
      <c r="CM4" s="98"/>
      <c r="CN4" s="173"/>
      <c r="CO4" s="98"/>
      <c r="CP4" s="98"/>
      <c r="CQ4" s="98"/>
      <c r="CR4" s="173"/>
      <c r="CS4" s="98"/>
      <c r="CT4" s="98"/>
      <c r="CU4" s="98"/>
      <c r="CV4" s="98"/>
      <c r="CW4" s="173"/>
      <c r="CX4" s="173"/>
      <c r="CY4" s="98"/>
      <c r="CZ4" s="98"/>
      <c r="DA4" s="98"/>
      <c r="DB4" s="173"/>
      <c r="DC4" s="98"/>
      <c r="DD4" s="98"/>
      <c r="DE4" s="98"/>
      <c r="DF4" s="98"/>
      <c r="DG4" s="98"/>
      <c r="DH4" s="98"/>
      <c r="DI4" s="173"/>
      <c r="DJ4" s="98"/>
      <c r="DK4" s="173"/>
      <c r="DM4" s="17"/>
      <c r="DN4" s="17"/>
      <c r="DO4" s="17"/>
      <c r="DP4" s="17"/>
      <c r="DQ4" s="17"/>
      <c r="DR4" s="17"/>
      <c r="DS4" s="17"/>
    </row>
    <row r="5" spans="1:123">
      <c r="C5" s="237" t="s">
        <v>278</v>
      </c>
      <c r="E5" s="239" t="s">
        <v>184</v>
      </c>
      <c r="F5" s="239" t="s">
        <v>184</v>
      </c>
      <c r="G5" s="239" t="s">
        <v>184</v>
      </c>
      <c r="H5" s="239" t="s">
        <v>184</v>
      </c>
      <c r="I5" s="239" t="s">
        <v>184</v>
      </c>
      <c r="K5" s="239" t="s">
        <v>184</v>
      </c>
      <c r="L5" s="239" t="s">
        <v>184</v>
      </c>
      <c r="M5" s="239" t="s">
        <v>184</v>
      </c>
      <c r="N5" s="239" t="s">
        <v>184</v>
      </c>
      <c r="P5" s="239" t="s">
        <v>184</v>
      </c>
      <c r="Q5" s="239" t="s">
        <v>184</v>
      </c>
      <c r="R5" s="239" t="s">
        <v>184</v>
      </c>
      <c r="S5" s="239" t="s">
        <v>184</v>
      </c>
      <c r="T5" s="239" t="s">
        <v>184</v>
      </c>
      <c r="U5" s="239" t="s">
        <v>184</v>
      </c>
      <c r="V5" s="239" t="s">
        <v>184</v>
      </c>
      <c r="W5" s="239" t="s">
        <v>184</v>
      </c>
      <c r="X5" s="239" t="s">
        <v>184</v>
      </c>
      <c r="Y5" s="239" t="s">
        <v>184</v>
      </c>
      <c r="Z5" s="239" t="s">
        <v>184</v>
      </c>
      <c r="AB5" s="239" t="s">
        <v>184</v>
      </c>
      <c r="AC5" s="239" t="s">
        <v>184</v>
      </c>
      <c r="AD5" s="239" t="s">
        <v>184</v>
      </c>
      <c r="AE5" s="239" t="s">
        <v>184</v>
      </c>
      <c r="AF5" s="239" t="s">
        <v>184</v>
      </c>
      <c r="AG5" s="239" t="s">
        <v>184</v>
      </c>
      <c r="AH5" s="239" t="s">
        <v>184</v>
      </c>
      <c r="AI5" s="239" t="s">
        <v>184</v>
      </c>
      <c r="AJ5" s="239" t="s">
        <v>184</v>
      </c>
      <c r="AK5" s="239" t="s">
        <v>184</v>
      </c>
      <c r="AL5" s="239" t="s">
        <v>184</v>
      </c>
      <c r="AM5" s="239" t="s">
        <v>184</v>
      </c>
      <c r="AN5" s="239" t="s">
        <v>184</v>
      </c>
      <c r="AO5" s="239" t="s">
        <v>184</v>
      </c>
      <c r="AP5" s="239" t="s">
        <v>184</v>
      </c>
      <c r="AQ5" s="239" t="s">
        <v>184</v>
      </c>
      <c r="AS5" s="239" t="s">
        <v>184</v>
      </c>
      <c r="AT5" s="239" t="s">
        <v>184</v>
      </c>
      <c r="AU5" s="239" t="s">
        <v>184</v>
      </c>
      <c r="AV5" s="239" t="s">
        <v>184</v>
      </c>
      <c r="AW5" s="239" t="s">
        <v>184</v>
      </c>
      <c r="AX5" s="239" t="s">
        <v>184</v>
      </c>
      <c r="AZ5" s="239" t="s">
        <v>184</v>
      </c>
      <c r="BA5" s="239" t="s">
        <v>184</v>
      </c>
      <c r="BB5" s="239" t="s">
        <v>184</v>
      </c>
      <c r="BC5" s="239" t="s">
        <v>184</v>
      </c>
      <c r="BD5" s="239" t="s">
        <v>184</v>
      </c>
      <c r="BF5" s="239" t="s">
        <v>184</v>
      </c>
      <c r="BG5" s="239" t="s">
        <v>184</v>
      </c>
      <c r="BH5" s="239" t="s">
        <v>184</v>
      </c>
      <c r="BI5" s="239" t="s">
        <v>184</v>
      </c>
      <c r="BK5" s="239" t="s">
        <v>184</v>
      </c>
      <c r="BL5" s="239" t="s">
        <v>184</v>
      </c>
      <c r="BM5" s="239" t="s">
        <v>184</v>
      </c>
      <c r="BN5" s="239" t="s">
        <v>184</v>
      </c>
      <c r="BO5" s="239" t="s">
        <v>184</v>
      </c>
      <c r="BP5" s="239" t="s">
        <v>184</v>
      </c>
      <c r="BQ5" s="239" t="s">
        <v>184</v>
      </c>
      <c r="BR5" s="239" t="s">
        <v>184</v>
      </c>
      <c r="BS5" s="239" t="s">
        <v>184</v>
      </c>
      <c r="BT5" s="239" t="s">
        <v>184</v>
      </c>
      <c r="BU5" s="239" t="s">
        <v>184</v>
      </c>
      <c r="BV5" s="239" t="s">
        <v>184</v>
      </c>
      <c r="BW5" s="239" t="s">
        <v>184</v>
      </c>
      <c r="BX5" s="239" t="s">
        <v>184</v>
      </c>
      <c r="BZ5" s="239" t="s">
        <v>184</v>
      </c>
      <c r="CB5" s="239" t="s">
        <v>184</v>
      </c>
      <c r="CC5" s="239" t="s">
        <v>184</v>
      </c>
      <c r="CD5" s="239" t="s">
        <v>184</v>
      </c>
      <c r="CG5" s="239" t="s">
        <v>184</v>
      </c>
      <c r="CH5" s="239" t="s">
        <v>184</v>
      </c>
      <c r="CI5" s="239" t="s">
        <v>184</v>
      </c>
      <c r="CJ5" s="239" t="s">
        <v>184</v>
      </c>
      <c r="CK5" s="239" t="s">
        <v>184</v>
      </c>
      <c r="CL5" s="239" t="s">
        <v>184</v>
      </c>
      <c r="CM5" s="239" t="s">
        <v>184</v>
      </c>
      <c r="CN5" s="239" t="s">
        <v>184</v>
      </c>
      <c r="CO5" s="239" t="s">
        <v>184</v>
      </c>
      <c r="CQ5" s="239" t="s">
        <v>184</v>
      </c>
      <c r="CS5" s="239" t="s">
        <v>184</v>
      </c>
      <c r="CT5" s="239"/>
      <c r="CU5" s="239" t="s">
        <v>184</v>
      </c>
      <c r="CV5" s="239" t="s">
        <v>184</v>
      </c>
      <c r="CW5" s="239" t="s">
        <v>184</v>
      </c>
      <c r="CX5" s="239" t="s">
        <v>184</v>
      </c>
      <c r="CY5" s="239" t="s">
        <v>184</v>
      </c>
      <c r="CZ5" s="239" t="s">
        <v>184</v>
      </c>
      <c r="DA5" s="239" t="s">
        <v>184</v>
      </c>
      <c r="DB5" s="239"/>
      <c r="DC5" s="239" t="s">
        <v>184</v>
      </c>
      <c r="DD5" s="239" t="s">
        <v>184</v>
      </c>
      <c r="DE5" s="239" t="s">
        <v>184</v>
      </c>
      <c r="DF5" s="239" t="s">
        <v>184</v>
      </c>
      <c r="DG5" s="239" t="s">
        <v>184</v>
      </c>
      <c r="DH5" s="239" t="s">
        <v>184</v>
      </c>
      <c r="DI5" s="239" t="s">
        <v>184</v>
      </c>
      <c r="DJ5" s="239" t="s">
        <v>184</v>
      </c>
      <c r="DK5" s="239" t="s">
        <v>184</v>
      </c>
      <c r="DM5" s="17"/>
      <c r="DN5" s="17"/>
      <c r="DO5" s="17"/>
      <c r="DP5" s="17"/>
      <c r="DQ5" s="17"/>
      <c r="DR5" s="17"/>
      <c r="DS5" s="17"/>
    </row>
    <row r="6" spans="1:123">
      <c r="C6" s="237" t="s">
        <v>779</v>
      </c>
      <c r="J6" s="239" t="s">
        <v>184</v>
      </c>
      <c r="O6" s="239" t="s">
        <v>184</v>
      </c>
      <c r="Q6" s="239" t="s">
        <v>184</v>
      </c>
      <c r="AA6" s="239" t="s">
        <v>184</v>
      </c>
      <c r="AR6" s="239" t="s">
        <v>184</v>
      </c>
      <c r="AY6" s="239" t="s">
        <v>184</v>
      </c>
      <c r="BE6" s="239" t="s">
        <v>184</v>
      </c>
      <c r="BJ6" s="239" t="s">
        <v>184</v>
      </c>
      <c r="BY6" s="239" t="s">
        <v>184</v>
      </c>
      <c r="CA6" s="239" t="s">
        <v>184</v>
      </c>
      <c r="CE6" s="239" t="s">
        <v>184</v>
      </c>
      <c r="CF6" s="239" t="s">
        <v>184</v>
      </c>
      <c r="CP6" s="239" t="s">
        <v>184</v>
      </c>
      <c r="CR6" s="239" t="s">
        <v>184</v>
      </c>
      <c r="CS6" s="239"/>
      <c r="CT6" s="239" t="s">
        <v>403</v>
      </c>
      <c r="CU6" s="239"/>
      <c r="CV6" s="239"/>
      <c r="CW6" s="239"/>
      <c r="CX6" s="239"/>
      <c r="CY6" s="239"/>
      <c r="CZ6" s="239"/>
      <c r="DA6" s="239"/>
      <c r="DB6" s="239" t="s">
        <v>184</v>
      </c>
      <c r="DC6" s="239"/>
      <c r="DD6" s="239"/>
      <c r="DE6" s="239"/>
      <c r="DF6" s="239"/>
      <c r="DG6" s="239"/>
      <c r="DH6" s="239"/>
      <c r="DI6" s="239"/>
      <c r="DJ6" s="239"/>
      <c r="DK6" s="239"/>
      <c r="DL6" s="17"/>
      <c r="DM6" s="17"/>
      <c r="DN6" s="17"/>
      <c r="DO6" s="17"/>
      <c r="DP6" s="17"/>
      <c r="DQ6" s="17"/>
      <c r="DR6" s="17"/>
      <c r="DS6" s="17"/>
    </row>
    <row r="7" spans="1:123" s="107" customFormat="1" ht="7.5" customHeight="1">
      <c r="A7" s="237"/>
      <c r="B7" s="237"/>
      <c r="C7" s="237"/>
      <c r="D7" s="237"/>
      <c r="E7" s="237"/>
      <c r="F7" s="239"/>
      <c r="G7" s="237"/>
      <c r="H7" s="237"/>
      <c r="I7" s="237"/>
      <c r="J7" s="239"/>
      <c r="K7" s="239"/>
      <c r="L7" s="237"/>
      <c r="M7" s="237"/>
      <c r="N7" s="237"/>
      <c r="O7" s="239"/>
      <c r="P7" s="237"/>
      <c r="Q7" s="239"/>
      <c r="R7" s="239"/>
      <c r="S7" s="239"/>
      <c r="T7" s="237"/>
      <c r="U7" s="239"/>
      <c r="V7" s="239"/>
      <c r="W7" s="239"/>
      <c r="X7" s="237"/>
      <c r="Y7" s="239"/>
      <c r="Z7" s="239"/>
      <c r="AA7" s="237"/>
      <c r="AB7" s="237"/>
      <c r="AC7" s="239"/>
      <c r="AD7" s="239"/>
      <c r="AE7" s="239"/>
      <c r="AF7" s="239"/>
      <c r="AG7" s="239"/>
      <c r="AH7" s="237"/>
      <c r="AI7" s="237"/>
      <c r="AJ7" s="239"/>
      <c r="AK7" s="239"/>
      <c r="AL7" s="239"/>
      <c r="AM7" s="239"/>
      <c r="AN7" s="239"/>
      <c r="AO7" s="239"/>
      <c r="AP7" s="239"/>
      <c r="AQ7" s="239"/>
      <c r="AR7" s="237"/>
      <c r="AS7" s="237"/>
      <c r="AT7" s="239"/>
      <c r="AU7" s="239"/>
      <c r="AV7" s="239"/>
      <c r="AW7" s="239"/>
      <c r="AX7" s="239"/>
      <c r="AY7" s="239"/>
      <c r="AZ7" s="239"/>
      <c r="BA7" s="237"/>
      <c r="BB7" s="239"/>
      <c r="BC7" s="237"/>
      <c r="BD7" s="237"/>
      <c r="BE7" s="239"/>
      <c r="BF7" s="239"/>
      <c r="BG7" s="239"/>
      <c r="BH7" s="237"/>
      <c r="BI7" s="239"/>
      <c r="BJ7" s="239"/>
      <c r="BK7" s="237"/>
      <c r="BL7" s="237"/>
      <c r="BM7" s="239"/>
      <c r="BN7" s="237"/>
      <c r="BO7" s="237"/>
      <c r="BP7" s="237"/>
      <c r="BQ7" s="239"/>
      <c r="BR7" s="237"/>
      <c r="BS7" s="239"/>
      <c r="BT7" s="237"/>
      <c r="BU7" s="239"/>
      <c r="BV7" s="237"/>
      <c r="BW7" s="239"/>
      <c r="BX7" s="237"/>
      <c r="BY7" s="237"/>
      <c r="BZ7" s="239"/>
      <c r="CA7" s="237"/>
      <c r="CB7" s="237"/>
      <c r="CC7" s="239"/>
      <c r="CD7" s="237"/>
      <c r="CE7" s="237"/>
      <c r="CF7" s="237"/>
      <c r="CG7" s="237"/>
      <c r="CH7" s="239"/>
      <c r="CI7" s="237"/>
      <c r="CJ7" s="237"/>
      <c r="CK7" s="237"/>
      <c r="CL7" s="237"/>
      <c r="CM7" s="237"/>
      <c r="CN7" s="239"/>
      <c r="CO7" s="237"/>
      <c r="CP7" s="237"/>
      <c r="CQ7" s="237"/>
      <c r="CR7" s="239"/>
      <c r="CS7" s="237"/>
      <c r="CT7" s="237"/>
      <c r="CU7" s="237"/>
      <c r="CV7" s="237"/>
      <c r="CW7" s="239"/>
      <c r="CX7" s="239"/>
      <c r="CY7" s="237"/>
      <c r="CZ7" s="237"/>
      <c r="DA7" s="237"/>
      <c r="DB7" s="239"/>
      <c r="DC7" s="237"/>
      <c r="DD7" s="237"/>
      <c r="DE7" s="237"/>
      <c r="DF7" s="237"/>
      <c r="DG7" s="237"/>
      <c r="DH7" s="237"/>
      <c r="DI7" s="239"/>
      <c r="DJ7" s="237"/>
      <c r="DK7" s="239"/>
    </row>
    <row r="8" spans="1:123">
      <c r="C8" s="237" t="s">
        <v>281</v>
      </c>
      <c r="E8" s="239" t="s">
        <v>184</v>
      </c>
      <c r="F8" s="239" t="s">
        <v>184</v>
      </c>
      <c r="G8" s="239" t="s">
        <v>184</v>
      </c>
      <c r="J8" s="239" t="s">
        <v>184</v>
      </c>
      <c r="M8" s="239" t="s">
        <v>184</v>
      </c>
      <c r="O8" s="239" t="s">
        <v>184</v>
      </c>
      <c r="Q8" s="239" t="s">
        <v>184</v>
      </c>
      <c r="U8" s="239" t="s">
        <v>184</v>
      </c>
      <c r="W8" s="239" t="s">
        <v>184</v>
      </c>
      <c r="X8" s="239" t="s">
        <v>184</v>
      </c>
      <c r="Y8" s="239" t="s">
        <v>184</v>
      </c>
      <c r="Z8" s="239" t="s">
        <v>184</v>
      </c>
      <c r="AA8" s="239" t="s">
        <v>184</v>
      </c>
      <c r="AB8" s="239" t="s">
        <v>184</v>
      </c>
      <c r="AC8" s="239" t="s">
        <v>184</v>
      </c>
      <c r="AD8" s="239" t="s">
        <v>184</v>
      </c>
      <c r="AH8" s="239" t="s">
        <v>184</v>
      </c>
      <c r="AI8" s="239" t="s">
        <v>184</v>
      </c>
      <c r="AJ8" s="239" t="s">
        <v>184</v>
      </c>
      <c r="AN8" s="239" t="s">
        <v>184</v>
      </c>
      <c r="AR8" s="239" t="s">
        <v>184</v>
      </c>
      <c r="AS8" s="239" t="s">
        <v>184</v>
      </c>
      <c r="AT8" s="239" t="s">
        <v>184</v>
      </c>
      <c r="AW8" s="239" t="s">
        <v>184</v>
      </c>
      <c r="AX8" s="239" t="s">
        <v>184</v>
      </c>
      <c r="AY8" s="239" t="s">
        <v>184</v>
      </c>
      <c r="BA8" s="239" t="s">
        <v>184</v>
      </c>
      <c r="BF8" s="239" t="s">
        <v>184</v>
      </c>
      <c r="BG8" s="239" t="s">
        <v>184</v>
      </c>
      <c r="BH8" s="239" t="s">
        <v>184</v>
      </c>
      <c r="BI8" s="239" t="s">
        <v>184</v>
      </c>
      <c r="BJ8" s="239" t="s">
        <v>184</v>
      </c>
      <c r="BL8" s="239" t="s">
        <v>184</v>
      </c>
      <c r="BM8" s="239" t="s">
        <v>184</v>
      </c>
      <c r="BN8" s="239" t="s">
        <v>184</v>
      </c>
      <c r="BP8" s="239" t="s">
        <v>184</v>
      </c>
      <c r="BQ8" s="239" t="s">
        <v>184</v>
      </c>
      <c r="BR8" s="239" t="s">
        <v>184</v>
      </c>
      <c r="BS8" s="239" t="s">
        <v>184</v>
      </c>
      <c r="BT8" s="239" t="s">
        <v>184</v>
      </c>
      <c r="BU8" s="239" t="s">
        <v>184</v>
      </c>
      <c r="BV8" s="239" t="s">
        <v>184</v>
      </c>
      <c r="BW8" s="239" t="s">
        <v>184</v>
      </c>
      <c r="BX8" s="239" t="s">
        <v>184</v>
      </c>
      <c r="BY8" s="239" t="s">
        <v>184</v>
      </c>
      <c r="BZ8" s="239" t="s">
        <v>184</v>
      </c>
      <c r="CA8" s="239" t="s">
        <v>184</v>
      </c>
      <c r="CB8" s="239" t="s">
        <v>184</v>
      </c>
      <c r="CC8" s="239" t="s">
        <v>184</v>
      </c>
      <c r="CF8" s="239" t="s">
        <v>184</v>
      </c>
      <c r="CH8" s="239" t="s">
        <v>184</v>
      </c>
      <c r="CI8" s="239" t="s">
        <v>184</v>
      </c>
      <c r="CJ8" s="239" t="s">
        <v>184</v>
      </c>
      <c r="CL8" s="239" t="s">
        <v>184</v>
      </c>
      <c r="CM8" s="239" t="s">
        <v>184</v>
      </c>
      <c r="CN8" s="239" t="s">
        <v>184</v>
      </c>
      <c r="CR8" s="239" t="s">
        <v>184</v>
      </c>
      <c r="CS8" s="239" t="s">
        <v>184</v>
      </c>
      <c r="CT8" s="239" t="s">
        <v>184</v>
      </c>
      <c r="CU8" s="239"/>
      <c r="CV8" s="239" t="s">
        <v>184</v>
      </c>
      <c r="CW8" s="239" t="s">
        <v>184</v>
      </c>
      <c r="CX8" s="239" t="s">
        <v>184</v>
      </c>
      <c r="CY8" s="239" t="s">
        <v>184</v>
      </c>
      <c r="CZ8" s="239" t="s">
        <v>184</v>
      </c>
      <c r="DA8" s="239" t="s">
        <v>184</v>
      </c>
      <c r="DB8" s="239"/>
      <c r="DC8" s="239" t="s">
        <v>184</v>
      </c>
      <c r="DD8" s="239" t="s">
        <v>184</v>
      </c>
      <c r="DE8" s="239" t="s">
        <v>184</v>
      </c>
      <c r="DF8" s="239" t="s">
        <v>184</v>
      </c>
      <c r="DG8" s="239" t="s">
        <v>184</v>
      </c>
      <c r="DH8" s="239" t="s">
        <v>184</v>
      </c>
      <c r="DI8" s="239" t="s">
        <v>184</v>
      </c>
      <c r="DJ8" s="239"/>
      <c r="DK8" s="239" t="s">
        <v>184</v>
      </c>
      <c r="DL8" s="17"/>
      <c r="DM8" s="17"/>
      <c r="DN8" s="17"/>
      <c r="DO8" s="17"/>
      <c r="DP8" s="17"/>
      <c r="DQ8" s="17"/>
      <c r="DR8" s="17"/>
      <c r="DS8" s="17"/>
    </row>
    <row r="9" spans="1:123">
      <c r="C9" s="237" t="s">
        <v>1011</v>
      </c>
      <c r="H9" s="239" t="s">
        <v>184</v>
      </c>
      <c r="K9" s="239" t="s">
        <v>184</v>
      </c>
      <c r="L9" s="239" t="s">
        <v>184</v>
      </c>
      <c r="P9" s="239" t="s">
        <v>184</v>
      </c>
      <c r="S9" s="239" t="s">
        <v>184</v>
      </c>
      <c r="T9" s="239" t="s">
        <v>184</v>
      </c>
      <c r="W9" s="237"/>
      <c r="Y9" s="237"/>
      <c r="Z9" s="237"/>
      <c r="AC9" s="237"/>
      <c r="AJ9" s="237"/>
      <c r="AL9" s="239" t="s">
        <v>184</v>
      </c>
      <c r="AN9" s="237"/>
      <c r="AZ9" s="239" t="s">
        <v>184</v>
      </c>
      <c r="BO9" s="239" t="s">
        <v>184</v>
      </c>
      <c r="CD9" s="239" t="s">
        <v>184</v>
      </c>
      <c r="CP9" s="239" t="s">
        <v>184</v>
      </c>
      <c r="CQ9" s="239" t="s">
        <v>184</v>
      </c>
      <c r="CS9" s="239"/>
      <c r="CT9" s="239"/>
      <c r="CU9" s="239" t="s">
        <v>184</v>
      </c>
      <c r="CV9" s="239"/>
      <c r="CW9" s="239"/>
      <c r="CX9" s="239"/>
      <c r="CY9" s="239"/>
      <c r="CZ9" s="239"/>
      <c r="DA9" s="239"/>
      <c r="DB9" s="239"/>
      <c r="DC9" s="239"/>
      <c r="DD9" s="239"/>
      <c r="DE9" s="239"/>
      <c r="DF9" s="239"/>
      <c r="DG9" s="239"/>
      <c r="DH9" s="239"/>
      <c r="DI9" s="239"/>
      <c r="DJ9" s="239"/>
      <c r="DK9" s="239"/>
      <c r="DL9" s="17"/>
      <c r="DM9" s="17"/>
      <c r="DN9" s="17"/>
      <c r="DO9" s="17"/>
      <c r="DP9" s="17"/>
      <c r="DQ9" s="17"/>
      <c r="DR9" s="17"/>
      <c r="DS9" s="17"/>
    </row>
    <row r="10" spans="1:123">
      <c r="C10" s="237" t="s">
        <v>283</v>
      </c>
      <c r="I10" s="239" t="s">
        <v>184</v>
      </c>
      <c r="N10" s="239" t="s">
        <v>184</v>
      </c>
      <c r="R10" s="239" t="s">
        <v>184</v>
      </c>
      <c r="V10" s="239" t="s">
        <v>184</v>
      </c>
      <c r="W10" s="237"/>
      <c r="Y10" s="237"/>
      <c r="Z10" s="237"/>
      <c r="AC10" s="237"/>
      <c r="AE10" s="239" t="s">
        <v>184</v>
      </c>
      <c r="AF10" s="239" t="s">
        <v>184</v>
      </c>
      <c r="AG10" s="239" t="s">
        <v>184</v>
      </c>
      <c r="AJ10" s="237"/>
      <c r="AK10" s="239" t="s">
        <v>184</v>
      </c>
      <c r="AM10" s="239" t="s">
        <v>184</v>
      </c>
      <c r="AN10" s="237"/>
      <c r="AO10" s="239" t="s">
        <v>184</v>
      </c>
      <c r="AP10" s="239" t="s">
        <v>184</v>
      </c>
      <c r="AQ10" s="239" t="s">
        <v>184</v>
      </c>
      <c r="AU10" s="239" t="s">
        <v>184</v>
      </c>
      <c r="AV10" s="239" t="s">
        <v>184</v>
      </c>
      <c r="BB10" s="239" t="s">
        <v>184</v>
      </c>
      <c r="BC10" s="239" t="s">
        <v>184</v>
      </c>
      <c r="BD10" s="239" t="s">
        <v>184</v>
      </c>
      <c r="BE10" s="239" t="s">
        <v>184</v>
      </c>
      <c r="BK10" s="239" t="s">
        <v>184</v>
      </c>
      <c r="CE10" s="239" t="s">
        <v>184</v>
      </c>
      <c r="CG10" s="239" t="s">
        <v>184</v>
      </c>
      <c r="CK10" s="239" t="s">
        <v>184</v>
      </c>
      <c r="CO10" s="239" t="s">
        <v>184</v>
      </c>
      <c r="CS10" s="239"/>
      <c r="CT10" s="239"/>
      <c r="CU10" s="239"/>
      <c r="CV10" s="239"/>
      <c r="CW10" s="239"/>
      <c r="CX10" s="239"/>
      <c r="CY10" s="239"/>
      <c r="CZ10" s="239"/>
      <c r="DA10" s="239"/>
      <c r="DB10" s="239" t="s">
        <v>184</v>
      </c>
      <c r="DC10" s="239"/>
      <c r="DD10" s="239"/>
      <c r="DE10" s="239"/>
      <c r="DF10" s="239"/>
      <c r="DG10" s="239"/>
      <c r="DH10" s="239"/>
      <c r="DI10" s="239"/>
      <c r="DJ10" s="239" t="s">
        <v>184</v>
      </c>
      <c r="DK10" s="239"/>
      <c r="DL10" s="17"/>
      <c r="DM10" s="17"/>
      <c r="DN10" s="17"/>
      <c r="DO10" s="17"/>
      <c r="DP10" s="17"/>
      <c r="DQ10" s="17"/>
      <c r="DR10" s="17"/>
      <c r="DS10" s="17"/>
    </row>
    <row r="11" spans="1:123" ht="7.5" customHeight="1">
      <c r="W11" s="237"/>
      <c r="Y11" s="237"/>
      <c r="Z11" s="237"/>
      <c r="AC11" s="237"/>
      <c r="AJ11" s="237"/>
      <c r="AN11" s="237"/>
      <c r="CS11" s="239"/>
      <c r="CT11" s="239"/>
      <c r="CU11" s="239"/>
      <c r="CV11" s="239"/>
      <c r="CW11" s="239"/>
      <c r="CX11" s="239"/>
      <c r="CY11" s="239"/>
      <c r="CZ11" s="239"/>
      <c r="DA11" s="239"/>
      <c r="DB11" s="239"/>
      <c r="DC11" s="239"/>
      <c r="DD11" s="239"/>
      <c r="DE11" s="239"/>
      <c r="DF11" s="239"/>
      <c r="DG11" s="239"/>
      <c r="DH11" s="239"/>
      <c r="DI11" s="239"/>
      <c r="DJ11" s="239"/>
      <c r="DK11" s="239"/>
      <c r="DL11" s="17"/>
      <c r="DM11" s="17"/>
      <c r="DN11" s="17"/>
      <c r="DO11" s="17"/>
      <c r="DP11" s="17"/>
      <c r="DQ11" s="17"/>
      <c r="DR11" s="17"/>
      <c r="DS11" s="17"/>
    </row>
    <row r="12" spans="1:123">
      <c r="C12" s="237" t="s">
        <v>285</v>
      </c>
      <c r="D12" s="241"/>
      <c r="E12" s="239" t="s">
        <v>184</v>
      </c>
      <c r="F12" s="239" t="s">
        <v>184</v>
      </c>
      <c r="G12" s="239" t="s">
        <v>184</v>
      </c>
      <c r="I12" s="239" t="s">
        <v>184</v>
      </c>
      <c r="J12" s="239" t="s">
        <v>184</v>
      </c>
      <c r="K12" s="239" t="s">
        <v>184</v>
      </c>
      <c r="L12" s="239" t="s">
        <v>184</v>
      </c>
      <c r="U12" s="239" t="s">
        <v>184</v>
      </c>
      <c r="W12" s="241" t="s">
        <v>184</v>
      </c>
      <c r="Y12" s="241" t="s">
        <v>184</v>
      </c>
      <c r="Z12" s="241" t="s">
        <v>184</v>
      </c>
      <c r="AA12" s="239" t="s">
        <v>184</v>
      </c>
      <c r="AC12" s="241" t="s">
        <v>184</v>
      </c>
      <c r="AF12" s="239" t="s">
        <v>184</v>
      </c>
      <c r="AG12" s="239" t="s">
        <v>184</v>
      </c>
      <c r="AH12" s="239" t="s">
        <v>184</v>
      </c>
      <c r="AJ12" s="241" t="s">
        <v>184</v>
      </c>
      <c r="AK12" s="239" t="s">
        <v>184</v>
      </c>
      <c r="AL12" s="239" t="s">
        <v>184</v>
      </c>
      <c r="AN12" s="241" t="s">
        <v>184</v>
      </c>
      <c r="AP12" s="239" t="s">
        <v>184</v>
      </c>
      <c r="AQ12" s="239" t="s">
        <v>184</v>
      </c>
      <c r="AR12" s="239" t="s">
        <v>184</v>
      </c>
      <c r="AT12" s="239" t="s">
        <v>184</v>
      </c>
      <c r="AU12" s="239" t="s">
        <v>184</v>
      </c>
      <c r="AV12" s="239" t="s">
        <v>184</v>
      </c>
      <c r="AY12" s="239" t="s">
        <v>184</v>
      </c>
      <c r="BG12" s="239" t="s">
        <v>184</v>
      </c>
      <c r="BK12" s="239" t="s">
        <v>184</v>
      </c>
      <c r="BL12" s="239" t="s">
        <v>184</v>
      </c>
      <c r="BP12" s="239" t="s">
        <v>184</v>
      </c>
      <c r="BR12" s="239" t="s">
        <v>184</v>
      </c>
      <c r="BV12" s="239" t="s">
        <v>184</v>
      </c>
      <c r="BW12" s="239" t="s">
        <v>184</v>
      </c>
      <c r="BX12" s="239" t="s">
        <v>184</v>
      </c>
      <c r="BY12" s="239" t="s">
        <v>184</v>
      </c>
      <c r="CA12" s="239" t="s">
        <v>184</v>
      </c>
      <c r="CE12" s="239" t="s">
        <v>184</v>
      </c>
      <c r="CF12" s="239" t="s">
        <v>184</v>
      </c>
      <c r="CN12" s="239" t="s">
        <v>184</v>
      </c>
      <c r="CO12" s="239" t="s">
        <v>184</v>
      </c>
      <c r="CP12" s="239" t="s">
        <v>184</v>
      </c>
      <c r="CR12" s="239" t="s">
        <v>184</v>
      </c>
      <c r="CS12" s="239"/>
      <c r="CT12" s="239" t="s">
        <v>184</v>
      </c>
      <c r="CU12" s="239" t="s">
        <v>184</v>
      </c>
      <c r="CV12" s="239" t="s">
        <v>184</v>
      </c>
      <c r="CW12" s="239"/>
      <c r="CX12" s="239"/>
      <c r="CY12" s="239" t="s">
        <v>184</v>
      </c>
      <c r="CZ12" s="239"/>
      <c r="DA12" s="239" t="s">
        <v>184</v>
      </c>
      <c r="DB12" s="239"/>
      <c r="DC12" s="239"/>
      <c r="DD12" s="239"/>
      <c r="DE12" s="239"/>
      <c r="DF12" s="239"/>
      <c r="DG12" s="239"/>
      <c r="DH12" s="239"/>
      <c r="DI12" s="239"/>
      <c r="DJ12" s="239"/>
      <c r="DK12" s="239"/>
      <c r="DL12" s="17"/>
      <c r="DM12" s="17"/>
      <c r="DN12" s="17"/>
      <c r="DO12" s="17"/>
      <c r="DP12" s="17"/>
      <c r="DQ12" s="17"/>
      <c r="DR12" s="17"/>
      <c r="DS12" s="17"/>
    </row>
    <row r="13" spans="1:123">
      <c r="C13" s="237" t="s">
        <v>286</v>
      </c>
      <c r="D13" s="241"/>
      <c r="H13" s="239" t="s">
        <v>184</v>
      </c>
      <c r="M13" s="239" t="s">
        <v>184</v>
      </c>
      <c r="N13" s="239" t="s">
        <v>184</v>
      </c>
      <c r="O13" s="239" t="s">
        <v>184</v>
      </c>
      <c r="P13" s="239" t="s">
        <v>184</v>
      </c>
      <c r="Q13" s="239" t="s">
        <v>184</v>
      </c>
      <c r="R13" s="239" t="s">
        <v>184</v>
      </c>
      <c r="S13" s="239" t="s">
        <v>184</v>
      </c>
      <c r="T13" s="239" t="s">
        <v>184</v>
      </c>
      <c r="V13" s="239" t="s">
        <v>184</v>
      </c>
      <c r="W13" s="241"/>
      <c r="X13" s="239" t="s">
        <v>184</v>
      </c>
      <c r="Y13" s="241"/>
      <c r="Z13" s="241"/>
      <c r="AB13" s="239" t="s">
        <v>184</v>
      </c>
      <c r="AC13" s="241"/>
      <c r="AD13" s="239" t="s">
        <v>184</v>
      </c>
      <c r="AE13" s="239" t="s">
        <v>184</v>
      </c>
      <c r="AI13" s="239" t="s">
        <v>184</v>
      </c>
      <c r="AJ13" s="241"/>
      <c r="AM13" s="239" t="s">
        <v>184</v>
      </c>
      <c r="AN13" s="241"/>
      <c r="AO13" s="239" t="s">
        <v>184</v>
      </c>
      <c r="AS13" s="239" t="s">
        <v>184</v>
      </c>
      <c r="AW13" s="239" t="s">
        <v>184</v>
      </c>
      <c r="AX13" s="239" t="s">
        <v>184</v>
      </c>
      <c r="AZ13" s="239" t="s">
        <v>184</v>
      </c>
      <c r="BA13" s="239" t="s">
        <v>184</v>
      </c>
      <c r="BB13" s="239" t="s">
        <v>184</v>
      </c>
      <c r="BC13" s="239" t="s">
        <v>184</v>
      </c>
      <c r="BD13" s="239" t="s">
        <v>184</v>
      </c>
      <c r="BE13" s="239" t="s">
        <v>184</v>
      </c>
      <c r="BF13" s="239" t="s">
        <v>184</v>
      </c>
      <c r="BH13" s="239" t="s">
        <v>184</v>
      </c>
      <c r="BI13" s="239" t="s">
        <v>184</v>
      </c>
      <c r="BJ13" s="239" t="s">
        <v>184</v>
      </c>
      <c r="BM13" s="239" t="s">
        <v>184</v>
      </c>
      <c r="BN13" s="239" t="s">
        <v>184</v>
      </c>
      <c r="BO13" s="239" t="s">
        <v>184</v>
      </c>
      <c r="BQ13" s="239" t="s">
        <v>184</v>
      </c>
      <c r="BS13" s="239" t="s">
        <v>184</v>
      </c>
      <c r="BT13" s="239" t="s">
        <v>184</v>
      </c>
      <c r="BU13" s="239" t="s">
        <v>184</v>
      </c>
      <c r="BZ13" s="239" t="s">
        <v>184</v>
      </c>
      <c r="CB13" s="239" t="s">
        <v>184</v>
      </c>
      <c r="CC13" s="239" t="s">
        <v>184</v>
      </c>
      <c r="CD13" s="239" t="s">
        <v>184</v>
      </c>
      <c r="CG13" s="239" t="s">
        <v>184</v>
      </c>
      <c r="CH13" s="239" t="s">
        <v>184</v>
      </c>
      <c r="CI13" s="239" t="s">
        <v>184</v>
      </c>
      <c r="CJ13" s="239" t="s">
        <v>184</v>
      </c>
      <c r="CK13" s="239" t="s">
        <v>184</v>
      </c>
      <c r="CL13" s="239" t="s">
        <v>184</v>
      </c>
      <c r="CM13" s="239" t="s">
        <v>184</v>
      </c>
      <c r="CQ13" s="239" t="s">
        <v>184</v>
      </c>
      <c r="CS13" s="239" t="s">
        <v>184</v>
      </c>
      <c r="CT13" s="239"/>
      <c r="CU13" s="239"/>
      <c r="CV13" s="239"/>
      <c r="CW13" s="239" t="s">
        <v>184</v>
      </c>
      <c r="CX13" s="239" t="s">
        <v>184</v>
      </c>
      <c r="CY13" s="239"/>
      <c r="CZ13" s="239" t="s">
        <v>184</v>
      </c>
      <c r="DA13" s="239"/>
      <c r="DB13" s="239" t="s">
        <v>184</v>
      </c>
      <c r="DC13" s="239" t="s">
        <v>184</v>
      </c>
      <c r="DD13" s="239" t="s">
        <v>1612</v>
      </c>
      <c r="DE13" s="239" t="s">
        <v>184</v>
      </c>
      <c r="DF13" s="239" t="s">
        <v>184</v>
      </c>
      <c r="DG13" s="239" t="s">
        <v>184</v>
      </c>
      <c r="DH13" s="239" t="s">
        <v>184</v>
      </c>
      <c r="DI13" s="239" t="s">
        <v>184</v>
      </c>
      <c r="DJ13" s="239" t="s">
        <v>184</v>
      </c>
      <c r="DK13" s="239" t="s">
        <v>184</v>
      </c>
      <c r="DL13" s="17"/>
      <c r="DM13" s="17"/>
      <c r="DN13" s="17"/>
      <c r="DO13" s="17"/>
      <c r="DP13" s="17"/>
      <c r="DQ13" s="17"/>
      <c r="DR13" s="17"/>
      <c r="DS13" s="17"/>
    </row>
    <row r="14" spans="1:123" ht="6" customHeight="1">
      <c r="W14" s="237"/>
      <c r="Y14" s="237"/>
      <c r="Z14" s="237"/>
      <c r="AC14" s="237"/>
      <c r="AJ14" s="237"/>
      <c r="AN14" s="237"/>
      <c r="CS14" s="239"/>
      <c r="CT14" s="239"/>
      <c r="CU14" s="239"/>
      <c r="CV14" s="239"/>
      <c r="CW14" s="239"/>
      <c r="CX14" s="239"/>
      <c r="CY14" s="239"/>
      <c r="CZ14" s="239"/>
      <c r="DA14" s="239"/>
      <c r="DB14" s="239"/>
      <c r="DC14" s="239"/>
      <c r="DD14" s="239"/>
      <c r="DE14" s="239"/>
      <c r="DF14" s="239"/>
      <c r="DG14" s="239"/>
      <c r="DH14" s="239"/>
      <c r="DI14" s="239"/>
      <c r="DJ14" s="239"/>
      <c r="DK14" s="239"/>
      <c r="DL14" s="17"/>
      <c r="DM14" s="17"/>
      <c r="DN14" s="17"/>
      <c r="DO14" s="17"/>
      <c r="DP14" s="17"/>
      <c r="DQ14" s="17"/>
      <c r="DR14" s="17"/>
      <c r="DS14" s="17"/>
    </row>
    <row r="15" spans="1:123">
      <c r="C15" s="237" t="s">
        <v>778</v>
      </c>
      <c r="K15" s="239" t="s">
        <v>408</v>
      </c>
      <c r="T15" s="239" t="s">
        <v>415</v>
      </c>
      <c r="W15" s="237"/>
      <c r="X15" s="239" t="s">
        <v>416</v>
      </c>
      <c r="Y15" s="237"/>
      <c r="Z15" s="237"/>
      <c r="AB15" s="239" t="s">
        <v>417</v>
      </c>
      <c r="AC15" s="237"/>
      <c r="AE15" s="239" t="s">
        <v>409</v>
      </c>
      <c r="AJ15" s="237"/>
      <c r="AN15" s="237"/>
      <c r="AO15" s="239" t="s">
        <v>410</v>
      </c>
      <c r="AZ15" s="239" t="s">
        <v>411</v>
      </c>
      <c r="BA15" s="239" t="s">
        <v>418</v>
      </c>
      <c r="BB15" s="239" t="s">
        <v>400</v>
      </c>
      <c r="BF15" s="239" t="s">
        <v>402</v>
      </c>
      <c r="BS15" s="239" t="s">
        <v>184</v>
      </c>
      <c r="BU15" s="239" t="s">
        <v>184</v>
      </c>
      <c r="CI15" s="239" t="s">
        <v>412</v>
      </c>
      <c r="CJ15" s="239" t="s">
        <v>413</v>
      </c>
      <c r="CQ15" s="239" t="s">
        <v>414</v>
      </c>
      <c r="CS15" s="239"/>
      <c r="CT15" s="239"/>
      <c r="CU15" s="239"/>
      <c r="CV15" s="239"/>
      <c r="CW15" s="239"/>
      <c r="CX15" s="239"/>
      <c r="CY15" s="239"/>
      <c r="CZ15" s="239"/>
      <c r="DA15" s="239"/>
      <c r="DB15" s="239"/>
      <c r="DC15" s="239"/>
      <c r="DD15" s="239"/>
      <c r="DE15" s="239" t="s">
        <v>1419</v>
      </c>
      <c r="DF15" s="239"/>
      <c r="DG15" s="239"/>
      <c r="DH15" s="239"/>
      <c r="DI15" s="239"/>
      <c r="DJ15" s="239"/>
      <c r="DK15" s="239"/>
      <c r="DL15" s="17"/>
      <c r="DM15" s="17"/>
      <c r="DN15" s="17"/>
      <c r="DO15" s="17"/>
      <c r="DP15" s="17"/>
      <c r="DQ15" s="17"/>
      <c r="DR15" s="17"/>
      <c r="DS15" s="17"/>
    </row>
    <row r="16" spans="1:123" ht="7.5" customHeight="1">
      <c r="W16" s="237"/>
      <c r="Y16" s="237"/>
      <c r="Z16" s="237"/>
      <c r="AC16" s="237"/>
      <c r="AJ16" s="237"/>
      <c r="AN16" s="237"/>
      <c r="CS16" s="239"/>
      <c r="CT16" s="239"/>
      <c r="CU16" s="239"/>
      <c r="CV16" s="239"/>
      <c r="CW16" s="239"/>
      <c r="CX16" s="239"/>
      <c r="CY16" s="239"/>
      <c r="CZ16" s="239"/>
      <c r="DA16" s="239"/>
      <c r="DB16" s="239"/>
      <c r="DC16" s="239"/>
      <c r="DD16" s="239"/>
      <c r="DE16" s="239"/>
      <c r="DF16" s="239"/>
      <c r="DG16" s="239"/>
      <c r="DH16" s="239"/>
      <c r="DI16" s="239"/>
      <c r="DJ16" s="239"/>
      <c r="DK16" s="239"/>
      <c r="DL16" s="17"/>
      <c r="DM16" s="17"/>
      <c r="DN16" s="17"/>
      <c r="DO16" s="17"/>
      <c r="DP16" s="17"/>
      <c r="DQ16" s="17"/>
      <c r="DR16" s="17"/>
      <c r="DS16" s="17"/>
    </row>
    <row r="17" spans="1:123">
      <c r="B17" s="238" t="s">
        <v>288</v>
      </c>
      <c r="W17" s="237"/>
      <c r="Y17" s="237"/>
      <c r="Z17" s="237"/>
      <c r="AC17" s="237"/>
      <c r="AJ17" s="237"/>
      <c r="AN17" s="237"/>
      <c r="CS17" s="239"/>
      <c r="CT17" s="239"/>
      <c r="CU17" s="239"/>
      <c r="CV17" s="239"/>
      <c r="CW17" s="239"/>
      <c r="CX17" s="239"/>
      <c r="CY17" s="239"/>
      <c r="CZ17" s="239"/>
      <c r="DA17" s="239"/>
      <c r="DB17" s="239"/>
      <c r="DC17" s="239"/>
      <c r="DD17" s="239"/>
      <c r="DE17" s="239"/>
      <c r="DF17" s="239"/>
      <c r="DG17" s="239"/>
      <c r="DH17" s="239"/>
      <c r="DI17" s="239"/>
      <c r="DJ17" s="239"/>
      <c r="DK17" s="239"/>
      <c r="DL17" s="17"/>
      <c r="DM17" s="17"/>
      <c r="DN17" s="17"/>
      <c r="DO17" s="17"/>
      <c r="DP17" s="17"/>
      <c r="DQ17" s="17"/>
      <c r="DR17" s="17"/>
      <c r="DS17" s="17"/>
    </row>
    <row r="18" spans="1:123">
      <c r="C18" s="237" t="s">
        <v>1462</v>
      </c>
      <c r="E18" s="239" t="s">
        <v>184</v>
      </c>
      <c r="F18" s="239" t="s">
        <v>184</v>
      </c>
      <c r="G18" s="239" t="s">
        <v>184</v>
      </c>
      <c r="H18" s="239" t="s">
        <v>184</v>
      </c>
      <c r="I18" s="239" t="s">
        <v>184</v>
      </c>
      <c r="J18" s="239" t="s">
        <v>184</v>
      </c>
      <c r="K18" s="239" t="s">
        <v>184</v>
      </c>
      <c r="L18" s="239" t="s">
        <v>184</v>
      </c>
      <c r="M18" s="239" t="s">
        <v>184</v>
      </c>
      <c r="N18" s="239" t="s">
        <v>184</v>
      </c>
      <c r="O18" s="239" t="s">
        <v>184</v>
      </c>
      <c r="P18" s="239" t="s">
        <v>184</v>
      </c>
      <c r="Q18" s="239" t="s">
        <v>184</v>
      </c>
      <c r="R18" s="239" t="s">
        <v>184</v>
      </c>
      <c r="S18" s="239" t="s">
        <v>184</v>
      </c>
      <c r="T18" s="239" t="s">
        <v>184</v>
      </c>
      <c r="U18" s="239" t="s">
        <v>184</v>
      </c>
      <c r="V18" s="239" t="s">
        <v>184</v>
      </c>
      <c r="W18" s="239" t="s">
        <v>184</v>
      </c>
      <c r="X18" s="239" t="s">
        <v>184</v>
      </c>
      <c r="Y18" s="239" t="s">
        <v>184</v>
      </c>
      <c r="Z18" s="239" t="s">
        <v>184</v>
      </c>
      <c r="AA18" s="239" t="s">
        <v>184</v>
      </c>
      <c r="AB18" s="239" t="s">
        <v>184</v>
      </c>
      <c r="AC18" s="239" t="s">
        <v>184</v>
      </c>
      <c r="AD18" s="239" t="s">
        <v>184</v>
      </c>
      <c r="AE18" s="239" t="s">
        <v>184</v>
      </c>
      <c r="AF18" s="239" t="s">
        <v>184</v>
      </c>
      <c r="AG18" s="239" t="s">
        <v>184</v>
      </c>
      <c r="AH18" s="239" t="s">
        <v>184</v>
      </c>
      <c r="AI18" s="239" t="s">
        <v>184</v>
      </c>
      <c r="AJ18" s="239" t="s">
        <v>184</v>
      </c>
      <c r="AK18" s="239" t="s">
        <v>184</v>
      </c>
      <c r="AL18" s="239" t="s">
        <v>184</v>
      </c>
      <c r="AM18" s="239" t="s">
        <v>184</v>
      </c>
      <c r="AN18" s="239" t="s">
        <v>184</v>
      </c>
      <c r="AO18" s="239" t="s">
        <v>184</v>
      </c>
      <c r="AP18" s="239" t="s">
        <v>184</v>
      </c>
      <c r="AQ18" s="239" t="s">
        <v>184</v>
      </c>
      <c r="AR18" s="239" t="s">
        <v>184</v>
      </c>
      <c r="AS18" s="239" t="s">
        <v>184</v>
      </c>
      <c r="AT18" s="239" t="s">
        <v>184</v>
      </c>
      <c r="AU18" s="239" t="s">
        <v>184</v>
      </c>
      <c r="AV18" s="239" t="s">
        <v>184</v>
      </c>
      <c r="AW18" s="239" t="s">
        <v>184</v>
      </c>
      <c r="AX18" s="239" t="s">
        <v>184</v>
      </c>
      <c r="AY18" s="239" t="s">
        <v>184</v>
      </c>
      <c r="AZ18" s="239" t="s">
        <v>184</v>
      </c>
      <c r="BA18" s="239" t="s">
        <v>184</v>
      </c>
      <c r="BB18" s="239" t="s">
        <v>184</v>
      </c>
      <c r="BC18" s="239" t="s">
        <v>184</v>
      </c>
      <c r="BD18" s="239" t="s">
        <v>184</v>
      </c>
      <c r="BE18" s="239" t="s">
        <v>184</v>
      </c>
      <c r="BF18" s="239" t="s">
        <v>184</v>
      </c>
      <c r="BG18" s="239" t="s">
        <v>184</v>
      </c>
      <c r="BH18" s="239" t="s">
        <v>184</v>
      </c>
      <c r="BI18" s="239" t="s">
        <v>184</v>
      </c>
      <c r="BJ18" s="239" t="s">
        <v>184</v>
      </c>
      <c r="BK18" s="239" t="s">
        <v>184</v>
      </c>
      <c r="BL18" s="239" t="s">
        <v>184</v>
      </c>
      <c r="BM18" s="239" t="s">
        <v>184</v>
      </c>
      <c r="BN18" s="239" t="s">
        <v>184</v>
      </c>
      <c r="BO18" s="239" t="s">
        <v>184</v>
      </c>
      <c r="BP18" s="239" t="s">
        <v>184</v>
      </c>
      <c r="BQ18" s="239" t="s">
        <v>184</v>
      </c>
      <c r="BR18" s="239" t="s">
        <v>184</v>
      </c>
      <c r="BS18" s="239" t="s">
        <v>184</v>
      </c>
      <c r="BT18" s="239" t="s">
        <v>184</v>
      </c>
      <c r="BU18" s="239" t="s">
        <v>184</v>
      </c>
      <c r="BV18" s="239" t="s">
        <v>184</v>
      </c>
      <c r="BW18" s="239" t="s">
        <v>184</v>
      </c>
      <c r="BX18" s="239" t="s">
        <v>184</v>
      </c>
      <c r="BY18" s="239" t="s">
        <v>184</v>
      </c>
      <c r="BZ18" s="239" t="s">
        <v>184</v>
      </c>
      <c r="CA18" s="239" t="s">
        <v>184</v>
      </c>
      <c r="CB18" s="239" t="s">
        <v>184</v>
      </c>
      <c r="CC18" s="239" t="s">
        <v>184</v>
      </c>
      <c r="CD18" s="239" t="s">
        <v>184</v>
      </c>
      <c r="CE18" s="239" t="s">
        <v>184</v>
      </c>
      <c r="CF18" s="239" t="s">
        <v>184</v>
      </c>
      <c r="CG18" s="239" t="s">
        <v>184</v>
      </c>
      <c r="CH18" s="239" t="s">
        <v>184</v>
      </c>
      <c r="CI18" s="239" t="s">
        <v>184</v>
      </c>
      <c r="CJ18" s="239" t="s">
        <v>184</v>
      </c>
      <c r="CK18" s="239" t="s">
        <v>184</v>
      </c>
      <c r="CL18" s="239" t="s">
        <v>184</v>
      </c>
      <c r="CM18" s="239" t="s">
        <v>184</v>
      </c>
      <c r="CN18" s="239" t="s">
        <v>184</v>
      </c>
      <c r="CO18" s="239" t="s">
        <v>184</v>
      </c>
      <c r="CP18" s="239" t="s">
        <v>184</v>
      </c>
      <c r="CQ18" s="239" t="s">
        <v>184</v>
      </c>
      <c r="CR18" s="239" t="s">
        <v>184</v>
      </c>
      <c r="CS18" s="239" t="s">
        <v>184</v>
      </c>
      <c r="CT18" s="239" t="s">
        <v>184</v>
      </c>
      <c r="CU18" s="239" t="s">
        <v>184</v>
      </c>
      <c r="CV18" s="239" t="s">
        <v>184</v>
      </c>
      <c r="CW18" s="239" t="s">
        <v>184</v>
      </c>
      <c r="CX18" s="239" t="s">
        <v>184</v>
      </c>
      <c r="CY18" s="239" t="s">
        <v>184</v>
      </c>
      <c r="CZ18" s="239" t="s">
        <v>184</v>
      </c>
      <c r="DA18" s="239" t="s">
        <v>184</v>
      </c>
      <c r="DB18" s="239" t="s">
        <v>184</v>
      </c>
      <c r="DC18" s="239" t="s">
        <v>184</v>
      </c>
      <c r="DD18" s="239" t="s">
        <v>184</v>
      </c>
      <c r="DE18" s="239" t="s">
        <v>184</v>
      </c>
      <c r="DF18" s="239" t="s">
        <v>184</v>
      </c>
      <c r="DG18" s="239" t="s">
        <v>184</v>
      </c>
      <c r="DH18" s="239" t="s">
        <v>184</v>
      </c>
      <c r="DI18" s="239" t="s">
        <v>184</v>
      </c>
      <c r="DJ18" s="239" t="s">
        <v>184</v>
      </c>
      <c r="DK18" s="239" t="s">
        <v>184</v>
      </c>
      <c r="DL18" s="17"/>
      <c r="DM18" s="17"/>
      <c r="DN18" s="17"/>
      <c r="DO18" s="17"/>
      <c r="DP18" s="17"/>
      <c r="DQ18" s="17"/>
      <c r="DR18" s="17"/>
      <c r="DS18" s="17"/>
    </row>
    <row r="19" spans="1:123">
      <c r="C19" s="237" t="s">
        <v>290</v>
      </c>
      <c r="E19" s="239" t="s">
        <v>184</v>
      </c>
      <c r="F19" s="239" t="s">
        <v>184</v>
      </c>
      <c r="G19" s="239" t="s">
        <v>184</v>
      </c>
      <c r="H19" s="239" t="s">
        <v>184</v>
      </c>
      <c r="I19" s="239" t="s">
        <v>184</v>
      </c>
      <c r="J19" s="239" t="s">
        <v>184</v>
      </c>
      <c r="K19" s="239" t="s">
        <v>184</v>
      </c>
      <c r="L19" s="239" t="s">
        <v>184</v>
      </c>
      <c r="M19" s="239" t="s">
        <v>184</v>
      </c>
      <c r="N19" s="239" t="s">
        <v>184</v>
      </c>
      <c r="O19" s="239" t="s">
        <v>184</v>
      </c>
      <c r="P19" s="239" t="s">
        <v>184</v>
      </c>
      <c r="Q19" s="239" t="s">
        <v>184</v>
      </c>
      <c r="R19" s="239" t="s">
        <v>184</v>
      </c>
      <c r="S19" s="239" t="s">
        <v>184</v>
      </c>
      <c r="T19" s="239" t="s">
        <v>184</v>
      </c>
      <c r="U19" s="239" t="s">
        <v>184</v>
      </c>
      <c r="V19" s="239" t="s">
        <v>184</v>
      </c>
      <c r="W19" s="239" t="s">
        <v>184</v>
      </c>
      <c r="X19" s="239" t="s">
        <v>184</v>
      </c>
      <c r="Y19" s="239" t="s">
        <v>184</v>
      </c>
      <c r="Z19" s="239" t="s">
        <v>184</v>
      </c>
      <c r="AA19" s="239" t="s">
        <v>184</v>
      </c>
      <c r="AB19" s="239" t="s">
        <v>184</v>
      </c>
      <c r="AC19" s="239" t="s">
        <v>184</v>
      </c>
      <c r="AD19" s="239" t="s">
        <v>184</v>
      </c>
      <c r="AE19" s="239" t="s">
        <v>184</v>
      </c>
      <c r="AF19" s="239" t="s">
        <v>184</v>
      </c>
      <c r="AG19" s="239" t="s">
        <v>184</v>
      </c>
      <c r="AH19" s="239" t="s">
        <v>184</v>
      </c>
      <c r="AI19" s="239" t="s">
        <v>184</v>
      </c>
      <c r="AJ19" s="239" t="s">
        <v>184</v>
      </c>
      <c r="AK19" s="239" t="s">
        <v>184</v>
      </c>
      <c r="AL19" s="239" t="s">
        <v>184</v>
      </c>
      <c r="AM19" s="239" t="s">
        <v>184</v>
      </c>
      <c r="AN19" s="239" t="s">
        <v>184</v>
      </c>
      <c r="AO19" s="239" t="s">
        <v>184</v>
      </c>
      <c r="AP19" s="239" t="s">
        <v>184</v>
      </c>
      <c r="AQ19" s="239" t="s">
        <v>184</v>
      </c>
      <c r="AR19" s="239" t="s">
        <v>184</v>
      </c>
      <c r="AS19" s="239" t="s">
        <v>184</v>
      </c>
      <c r="AT19" s="239" t="s">
        <v>184</v>
      </c>
      <c r="AU19" s="239" t="s">
        <v>184</v>
      </c>
      <c r="AV19" s="239" t="s">
        <v>184</v>
      </c>
      <c r="AW19" s="239" t="s">
        <v>184</v>
      </c>
      <c r="AX19" s="239" t="s">
        <v>184</v>
      </c>
      <c r="AY19" s="239" t="s">
        <v>184</v>
      </c>
      <c r="AZ19" s="239" t="s">
        <v>184</v>
      </c>
      <c r="BA19" s="239" t="s">
        <v>184</v>
      </c>
      <c r="BB19" s="239" t="s">
        <v>184</v>
      </c>
      <c r="BC19" s="239" t="s">
        <v>184</v>
      </c>
      <c r="BD19" s="239" t="s">
        <v>184</v>
      </c>
      <c r="BE19" s="239" t="s">
        <v>184</v>
      </c>
      <c r="BF19" s="239" t="s">
        <v>184</v>
      </c>
      <c r="BG19" s="239" t="s">
        <v>184</v>
      </c>
      <c r="BH19" s="239" t="s">
        <v>184</v>
      </c>
      <c r="BI19" s="239" t="s">
        <v>184</v>
      </c>
      <c r="BJ19" s="239" t="s">
        <v>184</v>
      </c>
      <c r="BK19" s="239" t="s">
        <v>184</v>
      </c>
      <c r="BL19" s="239" t="s">
        <v>184</v>
      </c>
      <c r="BM19" s="239" t="s">
        <v>184</v>
      </c>
      <c r="BN19" s="239" t="s">
        <v>184</v>
      </c>
      <c r="BO19" s="239" t="s">
        <v>184</v>
      </c>
      <c r="BP19" s="239" t="s">
        <v>184</v>
      </c>
      <c r="BQ19" s="239" t="s">
        <v>184</v>
      </c>
      <c r="BR19" s="239" t="s">
        <v>184</v>
      </c>
      <c r="BS19" s="239" t="s">
        <v>184</v>
      </c>
      <c r="BT19" s="239" t="s">
        <v>184</v>
      </c>
      <c r="BU19" s="239" t="s">
        <v>184</v>
      </c>
      <c r="BV19" s="239" t="s">
        <v>184</v>
      </c>
      <c r="BW19" s="239" t="s">
        <v>184</v>
      </c>
      <c r="BX19" s="239" t="s">
        <v>184</v>
      </c>
      <c r="BY19" s="239" t="s">
        <v>184</v>
      </c>
      <c r="BZ19" s="239" t="s">
        <v>184</v>
      </c>
      <c r="CA19" s="239" t="s">
        <v>184</v>
      </c>
      <c r="CB19" s="239" t="s">
        <v>184</v>
      </c>
      <c r="CC19" s="239" t="s">
        <v>184</v>
      </c>
      <c r="CD19" s="239" t="s">
        <v>184</v>
      </c>
      <c r="CE19" s="239" t="s">
        <v>184</v>
      </c>
      <c r="CF19" s="239" t="s">
        <v>184</v>
      </c>
      <c r="CG19" s="239" t="s">
        <v>184</v>
      </c>
      <c r="CH19" s="239" t="s">
        <v>184</v>
      </c>
      <c r="CI19" s="239" t="s">
        <v>184</v>
      </c>
      <c r="CJ19" s="239" t="s">
        <v>184</v>
      </c>
      <c r="CK19" s="239" t="s">
        <v>184</v>
      </c>
      <c r="CL19" s="239" t="s">
        <v>184</v>
      </c>
      <c r="CM19" s="239" t="s">
        <v>184</v>
      </c>
      <c r="CN19" s="239" t="s">
        <v>184</v>
      </c>
      <c r="CO19" s="239" t="s">
        <v>184</v>
      </c>
      <c r="CP19" s="239" t="s">
        <v>184</v>
      </c>
      <c r="CQ19" s="239" t="s">
        <v>184</v>
      </c>
      <c r="CR19" s="239" t="s">
        <v>184</v>
      </c>
      <c r="CS19" s="239" t="s">
        <v>184</v>
      </c>
      <c r="CT19" s="239" t="s">
        <v>184</v>
      </c>
      <c r="CU19" s="239" t="s">
        <v>184</v>
      </c>
      <c r="CV19" s="239" t="s">
        <v>184</v>
      </c>
      <c r="CW19" s="239" t="s">
        <v>184</v>
      </c>
      <c r="CX19" s="239" t="s">
        <v>184</v>
      </c>
      <c r="CY19" s="239" t="s">
        <v>184</v>
      </c>
      <c r="CZ19" s="239" t="s">
        <v>184</v>
      </c>
      <c r="DA19" s="239" t="s">
        <v>184</v>
      </c>
      <c r="DB19" s="239" t="s">
        <v>184</v>
      </c>
      <c r="DC19" s="239" t="s">
        <v>184</v>
      </c>
      <c r="DD19" s="239" t="s">
        <v>184</v>
      </c>
      <c r="DE19" s="239" t="s">
        <v>184</v>
      </c>
      <c r="DF19" s="239" t="s">
        <v>184</v>
      </c>
      <c r="DG19" s="239" t="s">
        <v>184</v>
      </c>
      <c r="DH19" s="239" t="s">
        <v>184</v>
      </c>
      <c r="DI19" s="239" t="s">
        <v>184</v>
      </c>
      <c r="DJ19" s="239" t="s">
        <v>184</v>
      </c>
      <c r="DK19" s="239" t="s">
        <v>184</v>
      </c>
      <c r="DL19" s="17"/>
      <c r="DM19" s="17"/>
      <c r="DN19" s="17"/>
      <c r="DO19" s="17"/>
      <c r="DP19" s="17"/>
      <c r="DQ19" s="17"/>
      <c r="DR19" s="17"/>
      <c r="DS19" s="17"/>
    </row>
    <row r="20" spans="1:123">
      <c r="C20" s="237" t="s">
        <v>291</v>
      </c>
      <c r="F20" s="239" t="s">
        <v>184</v>
      </c>
      <c r="G20" s="239" t="s">
        <v>184</v>
      </c>
      <c r="H20" s="239" t="s">
        <v>184</v>
      </c>
      <c r="I20" s="239" t="s">
        <v>184</v>
      </c>
      <c r="K20" s="239" t="s">
        <v>184</v>
      </c>
      <c r="L20" s="239" t="s">
        <v>184</v>
      </c>
      <c r="M20" s="239" t="s">
        <v>184</v>
      </c>
      <c r="N20" s="239" t="s">
        <v>184</v>
      </c>
      <c r="O20" s="239" t="s">
        <v>184</v>
      </c>
      <c r="P20" s="239" t="s">
        <v>184</v>
      </c>
      <c r="R20" s="239" t="s">
        <v>184</v>
      </c>
      <c r="S20" s="239" t="s">
        <v>184</v>
      </c>
      <c r="V20" s="239" t="s">
        <v>184</v>
      </c>
      <c r="W20" s="239" t="s">
        <v>184</v>
      </c>
      <c r="Y20" s="239" t="s">
        <v>184</v>
      </c>
      <c r="Z20" s="239" t="s">
        <v>184</v>
      </c>
      <c r="AA20" s="239" t="s">
        <v>184</v>
      </c>
      <c r="AB20" s="239" t="s">
        <v>184</v>
      </c>
      <c r="AC20" s="239" t="s">
        <v>184</v>
      </c>
      <c r="AE20" s="239" t="s">
        <v>184</v>
      </c>
      <c r="AF20" s="239" t="s">
        <v>184</v>
      </c>
      <c r="AG20" s="239" t="s">
        <v>184</v>
      </c>
      <c r="AH20" s="239" t="s">
        <v>184</v>
      </c>
      <c r="AI20" s="239" t="s">
        <v>184</v>
      </c>
      <c r="AJ20" s="239" t="s">
        <v>184</v>
      </c>
      <c r="AK20" s="239" t="s">
        <v>184</v>
      </c>
      <c r="AL20" s="239" t="s">
        <v>184</v>
      </c>
      <c r="AM20" s="239" t="s">
        <v>184</v>
      </c>
      <c r="AN20" s="239" t="s">
        <v>184</v>
      </c>
      <c r="AO20" s="239" t="s">
        <v>184</v>
      </c>
      <c r="AP20" s="239" t="s">
        <v>184</v>
      </c>
      <c r="AQ20" s="239" t="s">
        <v>184</v>
      </c>
      <c r="AR20" s="239" t="s">
        <v>184</v>
      </c>
      <c r="AS20" s="239" t="s">
        <v>184</v>
      </c>
      <c r="AT20" s="239" t="s">
        <v>184</v>
      </c>
      <c r="AU20" s="239" t="s">
        <v>184</v>
      </c>
      <c r="AW20" s="239" t="s">
        <v>184</v>
      </c>
      <c r="AX20" s="239" t="s">
        <v>184</v>
      </c>
      <c r="AY20" s="239" t="s">
        <v>184</v>
      </c>
      <c r="AZ20" s="239" t="s">
        <v>184</v>
      </c>
      <c r="BA20" s="239" t="s">
        <v>184</v>
      </c>
      <c r="BC20" s="239" t="s">
        <v>184</v>
      </c>
      <c r="BE20" s="239" t="s">
        <v>184</v>
      </c>
      <c r="BF20" s="239" t="s">
        <v>184</v>
      </c>
      <c r="BH20" s="239" t="s">
        <v>184</v>
      </c>
      <c r="BI20" s="239" t="s">
        <v>184</v>
      </c>
      <c r="BJ20" s="239" t="s">
        <v>184</v>
      </c>
      <c r="BK20" s="239" t="s">
        <v>184</v>
      </c>
      <c r="BL20" s="239" t="s">
        <v>184</v>
      </c>
      <c r="BM20" s="239" t="s">
        <v>184</v>
      </c>
      <c r="BN20" s="239" t="s">
        <v>184</v>
      </c>
      <c r="BO20" s="239" t="s">
        <v>184</v>
      </c>
      <c r="BP20" s="239" t="s">
        <v>184</v>
      </c>
      <c r="BR20" s="239" t="s">
        <v>184</v>
      </c>
      <c r="BT20" s="239" t="s">
        <v>184</v>
      </c>
      <c r="BW20" s="239" t="s">
        <v>184</v>
      </c>
      <c r="BY20" s="239" t="s">
        <v>184</v>
      </c>
      <c r="BZ20" s="239" t="s">
        <v>184</v>
      </c>
      <c r="CA20" s="239" t="s">
        <v>184</v>
      </c>
      <c r="CC20" s="239" t="s">
        <v>184</v>
      </c>
      <c r="CE20" s="239" t="s">
        <v>184</v>
      </c>
      <c r="CF20" s="239" t="s">
        <v>184</v>
      </c>
      <c r="CG20" s="239" t="s">
        <v>184</v>
      </c>
      <c r="CH20" s="239" t="s">
        <v>184</v>
      </c>
      <c r="CI20" s="239" t="s">
        <v>184</v>
      </c>
      <c r="CJ20" s="239" t="s">
        <v>184</v>
      </c>
      <c r="CK20" s="239" t="s">
        <v>184</v>
      </c>
      <c r="CN20" s="239" t="s">
        <v>184</v>
      </c>
      <c r="CO20" s="239" t="s">
        <v>184</v>
      </c>
      <c r="CP20" s="239" t="s">
        <v>184</v>
      </c>
      <c r="CQ20" s="239" t="s">
        <v>184</v>
      </c>
      <c r="CR20" s="239" t="s">
        <v>184</v>
      </c>
      <c r="CS20" s="239" t="s">
        <v>184</v>
      </c>
      <c r="CT20" s="239"/>
      <c r="CU20" s="239" t="s">
        <v>184</v>
      </c>
      <c r="CV20" s="239" t="s">
        <v>184</v>
      </c>
      <c r="CW20" s="239"/>
      <c r="CX20" s="239" t="s">
        <v>184</v>
      </c>
      <c r="CY20" s="239" t="s">
        <v>184</v>
      </c>
      <c r="CZ20" s="239" t="s">
        <v>184</v>
      </c>
      <c r="DA20" s="239" t="s">
        <v>184</v>
      </c>
      <c r="DB20" s="239" t="s">
        <v>184</v>
      </c>
      <c r="DC20" s="239" t="s">
        <v>184</v>
      </c>
      <c r="DD20" s="239" t="s">
        <v>184</v>
      </c>
      <c r="DE20" s="239"/>
      <c r="DF20" s="239" t="s">
        <v>184</v>
      </c>
      <c r="DG20" s="239"/>
      <c r="DH20" s="239" t="s">
        <v>184</v>
      </c>
      <c r="DI20" s="239" t="s">
        <v>184</v>
      </c>
      <c r="DJ20" s="239" t="s">
        <v>184</v>
      </c>
      <c r="DK20" s="239"/>
      <c r="DL20" s="17"/>
      <c r="DM20" s="17"/>
      <c r="DN20" s="17"/>
      <c r="DO20" s="17"/>
      <c r="DP20" s="17"/>
      <c r="DQ20" s="17"/>
      <c r="DR20" s="17"/>
      <c r="DS20" s="17"/>
    </row>
    <row r="21" spans="1:123">
      <c r="C21" s="237" t="s">
        <v>292</v>
      </c>
      <c r="E21" s="239" t="s">
        <v>184</v>
      </c>
      <c r="F21" s="239" t="s">
        <v>184</v>
      </c>
      <c r="G21" s="239" t="s">
        <v>184</v>
      </c>
      <c r="H21" s="239" t="s">
        <v>184</v>
      </c>
      <c r="I21" s="239" t="s">
        <v>184</v>
      </c>
      <c r="K21" s="239" t="s">
        <v>184</v>
      </c>
      <c r="L21" s="239" t="s">
        <v>184</v>
      </c>
      <c r="Q21" s="239" t="s">
        <v>184</v>
      </c>
      <c r="R21" s="239" t="s">
        <v>184</v>
      </c>
      <c r="S21" s="239" t="s">
        <v>184</v>
      </c>
      <c r="U21" s="239" t="s">
        <v>184</v>
      </c>
      <c r="W21" s="239" t="s">
        <v>184</v>
      </c>
      <c r="Y21" s="239" t="s">
        <v>184</v>
      </c>
      <c r="Z21" s="239" t="s">
        <v>184</v>
      </c>
      <c r="AA21" s="239" t="s">
        <v>184</v>
      </c>
      <c r="AC21" s="239" t="s">
        <v>184</v>
      </c>
      <c r="AE21" s="239" t="s">
        <v>184</v>
      </c>
      <c r="AF21" s="239" t="s">
        <v>184</v>
      </c>
      <c r="AG21" s="239" t="s">
        <v>184</v>
      </c>
      <c r="AJ21" s="239" t="s">
        <v>184</v>
      </c>
      <c r="AK21" s="239" t="s">
        <v>184</v>
      </c>
      <c r="AL21" s="239" t="s">
        <v>184</v>
      </c>
      <c r="AM21" s="239" t="s">
        <v>184</v>
      </c>
      <c r="AN21" s="239" t="s">
        <v>184</v>
      </c>
      <c r="AO21" s="239" t="s">
        <v>184</v>
      </c>
      <c r="AP21" s="239" t="s">
        <v>184</v>
      </c>
      <c r="AQ21" s="239" t="s">
        <v>184</v>
      </c>
      <c r="AS21" s="239" t="s">
        <v>184</v>
      </c>
      <c r="AT21" s="239" t="s">
        <v>184</v>
      </c>
      <c r="AU21" s="239" t="s">
        <v>184</v>
      </c>
      <c r="AW21" s="239" t="s">
        <v>184</v>
      </c>
      <c r="AX21" s="239" t="s">
        <v>184</v>
      </c>
      <c r="AY21" s="239" t="s">
        <v>184</v>
      </c>
      <c r="AZ21" s="239" t="s">
        <v>184</v>
      </c>
      <c r="BC21" s="239" t="s">
        <v>184</v>
      </c>
      <c r="BD21" s="239" t="s">
        <v>184</v>
      </c>
      <c r="BF21" s="239" t="s">
        <v>184</v>
      </c>
      <c r="BG21" s="239" t="s">
        <v>184</v>
      </c>
      <c r="BI21" s="239" t="s">
        <v>184</v>
      </c>
      <c r="BJ21" s="239" t="s">
        <v>184</v>
      </c>
      <c r="BM21" s="239" t="s">
        <v>184</v>
      </c>
      <c r="BN21" s="239" t="s">
        <v>184</v>
      </c>
      <c r="BO21" s="239" t="s">
        <v>184</v>
      </c>
      <c r="BP21" s="239" t="s">
        <v>184</v>
      </c>
      <c r="BR21" s="239" t="s">
        <v>184</v>
      </c>
      <c r="BS21" s="239" t="s">
        <v>184</v>
      </c>
      <c r="BT21" s="239" t="s">
        <v>184</v>
      </c>
      <c r="BU21" s="239" t="s">
        <v>184</v>
      </c>
      <c r="BW21" s="239" t="s">
        <v>184</v>
      </c>
      <c r="CA21" s="239" t="s">
        <v>184</v>
      </c>
      <c r="CC21" s="239" t="s">
        <v>184</v>
      </c>
      <c r="CI21" s="239" t="s">
        <v>184</v>
      </c>
      <c r="CJ21" s="239" t="s">
        <v>184</v>
      </c>
      <c r="CK21" s="239" t="s">
        <v>184</v>
      </c>
      <c r="CL21" s="239" t="s">
        <v>184</v>
      </c>
      <c r="CM21" s="239" t="s">
        <v>184</v>
      </c>
      <c r="CO21" s="239" t="s">
        <v>184</v>
      </c>
      <c r="CP21" s="239" t="s">
        <v>184</v>
      </c>
      <c r="CQ21" s="239" t="s">
        <v>184</v>
      </c>
      <c r="CR21" s="239" t="s">
        <v>184</v>
      </c>
      <c r="CS21" s="239"/>
      <c r="CT21" s="239" t="s">
        <v>184</v>
      </c>
      <c r="CU21" s="239" t="s">
        <v>184</v>
      </c>
      <c r="CV21" s="239" t="s">
        <v>184</v>
      </c>
      <c r="CW21" s="239"/>
      <c r="CX21" s="239" t="s">
        <v>184</v>
      </c>
      <c r="CY21" s="239" t="s">
        <v>184</v>
      </c>
      <c r="CZ21" s="239" t="s">
        <v>184</v>
      </c>
      <c r="DA21" s="239"/>
      <c r="DB21" s="239"/>
      <c r="DC21" s="239"/>
      <c r="DD21" s="239" t="s">
        <v>184</v>
      </c>
      <c r="DE21" s="239" t="s">
        <v>184</v>
      </c>
      <c r="DF21" s="239"/>
      <c r="DG21" s="239" t="s">
        <v>184</v>
      </c>
      <c r="DH21" s="239"/>
      <c r="DI21" s="239"/>
      <c r="DJ21" s="239" t="s">
        <v>184</v>
      </c>
      <c r="DK21" s="239"/>
      <c r="DL21" s="17"/>
      <c r="DM21" s="17"/>
      <c r="DN21" s="17"/>
      <c r="DO21" s="17"/>
      <c r="DP21" s="17"/>
      <c r="DQ21" s="17"/>
      <c r="DR21" s="17"/>
      <c r="DS21" s="17"/>
    </row>
    <row r="22" spans="1:123">
      <c r="C22" s="237" t="s">
        <v>293</v>
      </c>
      <c r="I22" s="239" t="s">
        <v>184</v>
      </c>
      <c r="J22" s="239" t="s">
        <v>184</v>
      </c>
      <c r="N22" s="239" t="s">
        <v>184</v>
      </c>
      <c r="O22" s="239" t="s">
        <v>184</v>
      </c>
      <c r="V22" s="239" t="s">
        <v>184</v>
      </c>
      <c r="X22" s="239" t="s">
        <v>184</v>
      </c>
      <c r="AB22" s="239" t="s">
        <v>184</v>
      </c>
      <c r="AD22" s="239" t="s">
        <v>184</v>
      </c>
      <c r="AI22" s="239" t="s">
        <v>184</v>
      </c>
      <c r="AV22" s="239" t="s">
        <v>184</v>
      </c>
      <c r="AX22" s="239" t="s">
        <v>184</v>
      </c>
      <c r="BA22" s="239" t="s">
        <v>184</v>
      </c>
      <c r="BC22" s="239" t="s">
        <v>184</v>
      </c>
      <c r="BE22" s="239" t="s">
        <v>184</v>
      </c>
      <c r="BH22" s="239" t="s">
        <v>184</v>
      </c>
      <c r="BK22" s="239" t="s">
        <v>184</v>
      </c>
      <c r="BQ22" s="239" t="s">
        <v>184</v>
      </c>
      <c r="BS22" s="239" t="s">
        <v>184</v>
      </c>
      <c r="BU22" s="239" t="s">
        <v>184</v>
      </c>
      <c r="BV22" s="239" t="s">
        <v>184</v>
      </c>
      <c r="BX22" s="239" t="s">
        <v>184</v>
      </c>
      <c r="BY22" s="239" t="s">
        <v>184</v>
      </c>
      <c r="CB22" s="239" t="s">
        <v>184</v>
      </c>
      <c r="CD22" s="239" t="s">
        <v>184</v>
      </c>
      <c r="CE22" s="239" t="s">
        <v>184</v>
      </c>
      <c r="CG22" s="239" t="s">
        <v>184</v>
      </c>
      <c r="CM22" s="239" t="s">
        <v>184</v>
      </c>
      <c r="CS22" s="239"/>
      <c r="CT22" s="239"/>
      <c r="CU22" s="239"/>
      <c r="CV22" s="239"/>
      <c r="CW22" s="239" t="s">
        <v>184</v>
      </c>
      <c r="CX22" s="239" t="s">
        <v>184</v>
      </c>
      <c r="CY22" s="239" t="s">
        <v>184</v>
      </c>
      <c r="CZ22" s="239"/>
      <c r="DA22" s="239"/>
      <c r="DB22" s="239"/>
      <c r="DC22" s="239" t="s">
        <v>184</v>
      </c>
      <c r="DD22" s="239"/>
      <c r="DE22" s="239" t="s">
        <v>184</v>
      </c>
      <c r="DF22" s="239" t="s">
        <v>184</v>
      </c>
      <c r="DG22" s="239"/>
      <c r="DH22" s="239"/>
      <c r="DI22" s="239"/>
      <c r="DJ22" s="239" t="s">
        <v>184</v>
      </c>
      <c r="DK22" s="239" t="s">
        <v>184</v>
      </c>
      <c r="DL22" s="17"/>
      <c r="DM22" s="17"/>
      <c r="DN22" s="17"/>
      <c r="DO22" s="17"/>
      <c r="DP22" s="17"/>
      <c r="DQ22" s="17"/>
      <c r="DR22" s="17"/>
      <c r="DS22" s="17"/>
    </row>
    <row r="23" spans="1:123" s="17" customFormat="1" ht="3.75" customHeight="1">
      <c r="A23" s="239"/>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row>
    <row r="24" spans="1:123" s="17" customFormat="1" ht="13.5" customHeight="1">
      <c r="A24" s="239"/>
      <c r="B24" s="239"/>
      <c r="C24" s="237" t="s">
        <v>1615</v>
      </c>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t="s">
        <v>184</v>
      </c>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t="s">
        <v>184</v>
      </c>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row>
    <row r="25" spans="1:123" ht="6" customHeight="1">
      <c r="W25" s="237"/>
      <c r="Y25" s="237"/>
      <c r="Z25" s="237"/>
      <c r="AC25" s="237"/>
      <c r="AJ25" s="237"/>
      <c r="AN25" s="237"/>
      <c r="CS25" s="239"/>
      <c r="CT25" s="239"/>
      <c r="CU25" s="239"/>
      <c r="CV25" s="239"/>
      <c r="CW25" s="239"/>
      <c r="CX25" s="239"/>
      <c r="CY25" s="239"/>
      <c r="CZ25" s="239"/>
      <c r="DA25" s="239"/>
      <c r="DB25" s="239"/>
      <c r="DC25" s="239"/>
      <c r="DD25" s="239"/>
      <c r="DE25" s="239"/>
      <c r="DF25" s="239"/>
      <c r="DG25" s="239"/>
      <c r="DH25" s="239"/>
      <c r="DI25" s="239"/>
      <c r="DJ25" s="239"/>
      <c r="DK25" s="239"/>
      <c r="DL25" s="17"/>
      <c r="DM25" s="17"/>
      <c r="DN25" s="17"/>
      <c r="DO25" s="17"/>
      <c r="DP25" s="17"/>
      <c r="DQ25" s="17"/>
      <c r="DR25" s="17"/>
      <c r="DS25" s="17"/>
    </row>
    <row r="26" spans="1:123">
      <c r="B26" s="238" t="s">
        <v>294</v>
      </c>
      <c r="W26" s="237"/>
      <c r="Y26" s="237"/>
      <c r="Z26" s="237"/>
      <c r="AC26" s="237"/>
      <c r="AJ26" s="237"/>
      <c r="AN26" s="237"/>
      <c r="CS26" s="239"/>
      <c r="CT26" s="239"/>
      <c r="CU26" s="239"/>
      <c r="CV26" s="239"/>
      <c r="CW26" s="239"/>
      <c r="CX26" s="239"/>
      <c r="CY26" s="239"/>
      <c r="CZ26" s="239"/>
      <c r="DA26" s="239"/>
      <c r="DB26" s="239"/>
      <c r="DC26" s="239"/>
      <c r="DD26" s="239"/>
      <c r="DE26" s="239"/>
      <c r="DF26" s="239"/>
      <c r="DG26" s="239"/>
      <c r="DH26" s="239"/>
      <c r="DI26" s="239"/>
      <c r="DJ26" s="239"/>
      <c r="DK26" s="239"/>
      <c r="DL26" s="17"/>
      <c r="DM26" s="17"/>
      <c r="DN26" s="17"/>
      <c r="DO26" s="17"/>
      <c r="DP26" s="17"/>
      <c r="DQ26" s="17"/>
      <c r="DR26" s="17"/>
      <c r="DS26" s="17"/>
    </row>
    <row r="27" spans="1:123" s="17" customFormat="1">
      <c r="A27" s="239"/>
      <c r="B27" s="239"/>
      <c r="C27" s="237" t="s">
        <v>295</v>
      </c>
      <c r="D27" s="239"/>
      <c r="E27" s="239" t="s">
        <v>184</v>
      </c>
      <c r="F27" s="239" t="s">
        <v>184</v>
      </c>
      <c r="G27" s="239" t="s">
        <v>184</v>
      </c>
      <c r="H27" s="239" t="s">
        <v>184</v>
      </c>
      <c r="I27" s="239" t="s">
        <v>184</v>
      </c>
      <c r="J27" s="239"/>
      <c r="K27" s="239"/>
      <c r="L27" s="239" t="s">
        <v>184</v>
      </c>
      <c r="M27" s="239" t="s">
        <v>184</v>
      </c>
      <c r="N27" s="239"/>
      <c r="O27" s="239" t="s">
        <v>184</v>
      </c>
      <c r="P27" s="239" t="s">
        <v>184</v>
      </c>
      <c r="Q27" s="239" t="s">
        <v>184</v>
      </c>
      <c r="R27" s="239" t="s">
        <v>184</v>
      </c>
      <c r="S27" s="239" t="s">
        <v>184</v>
      </c>
      <c r="T27" s="239" t="s">
        <v>184</v>
      </c>
      <c r="U27" s="239" t="s">
        <v>184</v>
      </c>
      <c r="V27" s="239" t="s">
        <v>184</v>
      </c>
      <c r="W27" s="239" t="s">
        <v>184</v>
      </c>
      <c r="X27" s="239" t="s">
        <v>184</v>
      </c>
      <c r="Y27" s="239" t="s">
        <v>184</v>
      </c>
      <c r="Z27" s="239" t="s">
        <v>184</v>
      </c>
      <c r="AA27" s="239"/>
      <c r="AB27" s="239" t="s">
        <v>184</v>
      </c>
      <c r="AC27" s="239" t="s">
        <v>184</v>
      </c>
      <c r="AD27" s="239" t="s">
        <v>184</v>
      </c>
      <c r="AE27" s="239" t="s">
        <v>184</v>
      </c>
      <c r="AF27" s="239" t="s">
        <v>184</v>
      </c>
      <c r="AG27" s="239" t="s">
        <v>184</v>
      </c>
      <c r="AH27" s="239"/>
      <c r="AI27" s="239" t="s">
        <v>184</v>
      </c>
      <c r="AJ27" s="239" t="s">
        <v>184</v>
      </c>
      <c r="AK27" s="239" t="s">
        <v>184</v>
      </c>
      <c r="AL27" s="239" t="s">
        <v>184</v>
      </c>
      <c r="AM27" s="239" t="s">
        <v>184</v>
      </c>
      <c r="AN27" s="239" t="s">
        <v>184</v>
      </c>
      <c r="AO27" s="239" t="s">
        <v>184</v>
      </c>
      <c r="AP27" s="239"/>
      <c r="AQ27" s="239" t="s">
        <v>184</v>
      </c>
      <c r="AR27" s="239" t="s">
        <v>184</v>
      </c>
      <c r="AS27" s="239" t="s">
        <v>184</v>
      </c>
      <c r="AT27" s="239" t="s">
        <v>184</v>
      </c>
      <c r="AU27" s="239" t="s">
        <v>184</v>
      </c>
      <c r="AV27" s="239" t="s">
        <v>184</v>
      </c>
      <c r="AW27" s="239" t="s">
        <v>184</v>
      </c>
      <c r="AX27" s="239" t="s">
        <v>184</v>
      </c>
      <c r="AY27" s="239" t="s">
        <v>184</v>
      </c>
      <c r="AZ27" s="239"/>
      <c r="BA27" s="239" t="s">
        <v>184</v>
      </c>
      <c r="BB27" s="239" t="s">
        <v>184</v>
      </c>
      <c r="BC27" s="239" t="s">
        <v>184</v>
      </c>
      <c r="BD27" s="239" t="s">
        <v>184</v>
      </c>
      <c r="BE27" s="239" t="s">
        <v>184</v>
      </c>
      <c r="BF27" s="239" t="s">
        <v>184</v>
      </c>
      <c r="BG27" s="239" t="s">
        <v>184</v>
      </c>
      <c r="BH27" s="239" t="s">
        <v>184</v>
      </c>
      <c r="BI27" s="239" t="s">
        <v>184</v>
      </c>
      <c r="BJ27" s="239" t="s">
        <v>184</v>
      </c>
      <c r="BK27" s="239" t="s">
        <v>184</v>
      </c>
      <c r="BL27" s="239" t="s">
        <v>184</v>
      </c>
      <c r="BM27" s="239"/>
      <c r="BN27" s="239" t="s">
        <v>184</v>
      </c>
      <c r="BO27" s="239"/>
      <c r="BP27" s="239" t="s">
        <v>184</v>
      </c>
      <c r="BQ27" s="239" t="s">
        <v>184</v>
      </c>
      <c r="BR27" s="239" t="s">
        <v>184</v>
      </c>
      <c r="BS27" s="239" t="s">
        <v>184</v>
      </c>
      <c r="BT27" s="239" t="s">
        <v>184</v>
      </c>
      <c r="BU27" s="239" t="s">
        <v>184</v>
      </c>
      <c r="BV27" s="239" t="s">
        <v>184</v>
      </c>
      <c r="BW27" s="239" t="s">
        <v>184</v>
      </c>
      <c r="BX27" s="239" t="s">
        <v>184</v>
      </c>
      <c r="BY27" s="239" t="s">
        <v>184</v>
      </c>
      <c r="BZ27" s="239" t="s">
        <v>184</v>
      </c>
      <c r="CA27" s="239"/>
      <c r="CB27" s="239" t="s">
        <v>184</v>
      </c>
      <c r="CC27" s="239" t="s">
        <v>184</v>
      </c>
      <c r="CD27" s="239" t="s">
        <v>184</v>
      </c>
      <c r="CE27" s="239" t="s">
        <v>184</v>
      </c>
      <c r="CF27" s="239" t="s">
        <v>184</v>
      </c>
      <c r="CG27" s="239" t="s">
        <v>184</v>
      </c>
      <c r="CH27" s="239" t="s">
        <v>184</v>
      </c>
      <c r="CI27" s="239" t="s">
        <v>184</v>
      </c>
      <c r="CJ27" s="239" t="s">
        <v>184</v>
      </c>
      <c r="CK27" s="239" t="s">
        <v>184</v>
      </c>
      <c r="CL27" s="239" t="s">
        <v>184</v>
      </c>
      <c r="CM27" s="239" t="s">
        <v>184</v>
      </c>
      <c r="CN27" s="239" t="s">
        <v>184</v>
      </c>
      <c r="CO27" s="239" t="s">
        <v>184</v>
      </c>
      <c r="CP27" s="239"/>
      <c r="CQ27" s="239" t="s">
        <v>184</v>
      </c>
      <c r="CR27" s="239" t="s">
        <v>184</v>
      </c>
      <c r="CS27" s="239" t="s">
        <v>184</v>
      </c>
      <c r="CT27" s="239" t="s">
        <v>184</v>
      </c>
      <c r="CU27" s="239"/>
      <c r="CV27" s="239" t="s">
        <v>184</v>
      </c>
      <c r="CW27" s="239" t="s">
        <v>184</v>
      </c>
      <c r="CX27" s="239" t="s">
        <v>184</v>
      </c>
      <c r="CY27" s="239" t="s">
        <v>184</v>
      </c>
      <c r="CZ27" s="239" t="s">
        <v>184</v>
      </c>
      <c r="DA27" s="239" t="s">
        <v>184</v>
      </c>
      <c r="DB27" s="239" t="s">
        <v>184</v>
      </c>
      <c r="DC27" s="239" t="s">
        <v>184</v>
      </c>
      <c r="DD27" s="239"/>
      <c r="DE27" s="239" t="s">
        <v>184</v>
      </c>
      <c r="DF27" s="239" t="s">
        <v>184</v>
      </c>
      <c r="DG27" s="239" t="s">
        <v>184</v>
      </c>
      <c r="DH27" s="239" t="s">
        <v>184</v>
      </c>
      <c r="DI27" s="239" t="s">
        <v>184</v>
      </c>
      <c r="DJ27" s="239" t="s">
        <v>184</v>
      </c>
      <c r="DK27" s="239" t="s">
        <v>184</v>
      </c>
    </row>
    <row r="28" spans="1:123" s="17" customFormat="1">
      <c r="A28" s="239"/>
      <c r="B28" s="239"/>
      <c r="C28" s="237" t="s">
        <v>296</v>
      </c>
      <c r="D28" s="239"/>
      <c r="E28" s="239"/>
      <c r="F28" s="239"/>
      <c r="G28" s="239"/>
      <c r="H28" s="239"/>
      <c r="I28" s="239"/>
      <c r="J28" s="239" t="s">
        <v>184</v>
      </c>
      <c r="K28" s="239" t="s">
        <v>184</v>
      </c>
      <c r="L28" s="239"/>
      <c r="M28" s="239"/>
      <c r="N28" s="239" t="s">
        <v>184</v>
      </c>
      <c r="O28" s="239"/>
      <c r="P28" s="239"/>
      <c r="Q28" s="239"/>
      <c r="R28" s="239"/>
      <c r="S28" s="239"/>
      <c r="T28" s="239"/>
      <c r="U28" s="239"/>
      <c r="V28" s="239"/>
      <c r="W28" s="239"/>
      <c r="X28" s="239"/>
      <c r="Y28" s="239"/>
      <c r="Z28" s="239"/>
      <c r="AA28" s="239" t="s">
        <v>184</v>
      </c>
      <c r="AB28" s="239"/>
      <c r="AC28" s="239"/>
      <c r="AD28" s="239"/>
      <c r="AE28" s="239"/>
      <c r="AF28" s="239"/>
      <c r="AG28" s="239"/>
      <c r="AH28" s="239" t="s">
        <v>184</v>
      </c>
      <c r="AI28" s="239"/>
      <c r="AJ28" s="239"/>
      <c r="AK28" s="239"/>
      <c r="AL28" s="239"/>
      <c r="AM28" s="239"/>
      <c r="AN28" s="239"/>
      <c r="AO28" s="239"/>
      <c r="AP28" s="239" t="s">
        <v>184</v>
      </c>
      <c r="AQ28" s="239"/>
      <c r="AR28" s="239"/>
      <c r="AS28" s="239"/>
      <c r="AT28" s="239"/>
      <c r="AU28" s="239"/>
      <c r="AV28" s="239"/>
      <c r="AW28" s="239"/>
      <c r="AX28" s="239"/>
      <c r="AY28" s="239"/>
      <c r="AZ28" s="239" t="s">
        <v>184</v>
      </c>
      <c r="BA28" s="239"/>
      <c r="BB28" s="239"/>
      <c r="BC28" s="239"/>
      <c r="BD28" s="239"/>
      <c r="BE28" s="239"/>
      <c r="BF28" s="239"/>
      <c r="BG28" s="239"/>
      <c r="BH28" s="239"/>
      <c r="BI28" s="239"/>
      <c r="BJ28" s="239"/>
      <c r="BK28" s="239"/>
      <c r="BL28" s="239"/>
      <c r="BM28" s="239" t="s">
        <v>184</v>
      </c>
      <c r="BN28" s="239"/>
      <c r="BO28" s="239" t="s">
        <v>184</v>
      </c>
      <c r="BP28" s="239"/>
      <c r="BQ28" s="239"/>
      <c r="BR28" s="239"/>
      <c r="BS28" s="239"/>
      <c r="BT28" s="239"/>
      <c r="BU28" s="239"/>
      <c r="BV28" s="239"/>
      <c r="BW28" s="239"/>
      <c r="BX28" s="239"/>
      <c r="BY28" s="239"/>
      <c r="BZ28" s="239"/>
      <c r="CA28" s="239" t="s">
        <v>184</v>
      </c>
      <c r="CB28" s="239"/>
      <c r="CC28" s="239"/>
      <c r="CD28" s="239"/>
      <c r="CE28" s="239"/>
      <c r="CF28" s="239"/>
      <c r="CG28" s="239"/>
      <c r="CH28" s="239"/>
      <c r="CI28" s="239"/>
      <c r="CJ28" s="239"/>
      <c r="CK28" s="239"/>
      <c r="CL28" s="239"/>
      <c r="CM28" s="239"/>
      <c r="CN28" s="239"/>
      <c r="CO28" s="239"/>
      <c r="CP28" s="239" t="s">
        <v>184</v>
      </c>
      <c r="CQ28" s="239"/>
      <c r="CR28" s="239"/>
      <c r="CS28" s="239"/>
      <c r="CT28" s="239"/>
      <c r="CU28" s="239" t="s">
        <v>184</v>
      </c>
      <c r="CV28" s="239"/>
      <c r="CW28" s="239"/>
      <c r="CX28" s="239"/>
      <c r="CY28" s="239"/>
      <c r="CZ28" s="239"/>
      <c r="DA28" s="239"/>
      <c r="DB28" s="239"/>
      <c r="DC28" s="239"/>
      <c r="DD28" s="239" t="s">
        <v>184</v>
      </c>
      <c r="DE28" s="239"/>
      <c r="DF28" s="239"/>
      <c r="DG28" s="239"/>
      <c r="DH28" s="239"/>
      <c r="DI28" s="239"/>
      <c r="DJ28" s="239"/>
      <c r="DK28" s="239"/>
    </row>
    <row r="29" spans="1:123" ht="7.5" customHeight="1">
      <c r="W29" s="237"/>
      <c r="Y29" s="237"/>
      <c r="Z29" s="237"/>
      <c r="AC29" s="237"/>
      <c r="AJ29" s="237"/>
      <c r="AN29" s="237"/>
      <c r="CS29" s="239"/>
      <c r="CT29" s="239"/>
      <c r="CU29" s="239"/>
      <c r="CV29" s="239"/>
      <c r="CW29" s="239"/>
      <c r="CX29" s="239"/>
      <c r="CY29" s="239"/>
      <c r="CZ29" s="239"/>
      <c r="DA29" s="239"/>
      <c r="DB29" s="239"/>
      <c r="DC29" s="239"/>
      <c r="DD29" s="239"/>
      <c r="DE29" s="239"/>
      <c r="DF29" s="239"/>
      <c r="DG29" s="239"/>
      <c r="DH29" s="239"/>
      <c r="DI29" s="239"/>
      <c r="DJ29" s="239"/>
      <c r="DK29" s="239"/>
      <c r="DL29" s="17"/>
      <c r="DM29" s="17"/>
      <c r="DN29" s="17"/>
      <c r="DO29" s="17"/>
      <c r="DP29" s="17"/>
      <c r="DQ29" s="17"/>
      <c r="DR29" s="17"/>
      <c r="DS29" s="17"/>
    </row>
    <row r="30" spans="1:123" s="17" customFormat="1">
      <c r="A30" s="239"/>
      <c r="B30" s="239"/>
      <c r="C30" s="237" t="s">
        <v>297</v>
      </c>
      <c r="D30" s="239"/>
      <c r="E30" s="239"/>
      <c r="F30" s="239"/>
      <c r="G30" s="239"/>
      <c r="H30" s="239"/>
      <c r="I30" s="239"/>
      <c r="J30" s="239" t="s">
        <v>184</v>
      </c>
      <c r="K30" s="239"/>
      <c r="L30" s="239"/>
      <c r="M30" s="239"/>
      <c r="N30" s="239"/>
      <c r="O30" s="239"/>
      <c r="P30" s="239"/>
      <c r="Q30" s="239"/>
      <c r="R30" s="239"/>
      <c r="S30" s="239"/>
      <c r="T30" s="239"/>
      <c r="U30" s="239"/>
      <c r="V30" s="239"/>
      <c r="W30" s="239"/>
      <c r="X30" s="239"/>
      <c r="Y30" s="239"/>
      <c r="Z30" s="239"/>
      <c r="AA30" s="239" t="s">
        <v>184</v>
      </c>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row>
    <row r="31" spans="1:123" s="17" customFormat="1">
      <c r="A31" s="239"/>
      <c r="B31" s="239"/>
      <c r="C31" s="237" t="s">
        <v>298</v>
      </c>
      <c r="D31" s="239"/>
      <c r="E31" s="239" t="s">
        <v>184</v>
      </c>
      <c r="F31" s="239" t="s">
        <v>184</v>
      </c>
      <c r="G31" s="239" t="s">
        <v>184</v>
      </c>
      <c r="H31" s="239" t="s">
        <v>184</v>
      </c>
      <c r="I31" s="239" t="s">
        <v>184</v>
      </c>
      <c r="J31" s="239"/>
      <c r="K31" s="239" t="s">
        <v>184</v>
      </c>
      <c r="L31" s="239" t="s">
        <v>184</v>
      </c>
      <c r="M31" s="239" t="s">
        <v>184</v>
      </c>
      <c r="N31" s="239" t="s">
        <v>184</v>
      </c>
      <c r="O31" s="239" t="s">
        <v>184</v>
      </c>
      <c r="P31" s="239" t="s">
        <v>184</v>
      </c>
      <c r="Q31" s="239"/>
      <c r="R31" s="239" t="s">
        <v>184</v>
      </c>
      <c r="S31" s="239" t="s">
        <v>184</v>
      </c>
      <c r="T31" s="239" t="s">
        <v>184</v>
      </c>
      <c r="U31" s="239" t="s">
        <v>184</v>
      </c>
      <c r="V31" s="239" t="s">
        <v>184</v>
      </c>
      <c r="W31" s="239" t="s">
        <v>184</v>
      </c>
      <c r="X31" s="239" t="s">
        <v>184</v>
      </c>
      <c r="Y31" s="239" t="s">
        <v>184</v>
      </c>
      <c r="Z31" s="239" t="s">
        <v>184</v>
      </c>
      <c r="AA31" s="239"/>
      <c r="AB31" s="239"/>
      <c r="AC31" s="239" t="s">
        <v>184</v>
      </c>
      <c r="AD31" s="239" t="s">
        <v>184</v>
      </c>
      <c r="AE31" s="239" t="s">
        <v>184</v>
      </c>
      <c r="AF31" s="239" t="s">
        <v>184</v>
      </c>
      <c r="AG31" s="239" t="s">
        <v>184</v>
      </c>
      <c r="AH31" s="239" t="s">
        <v>184</v>
      </c>
      <c r="AI31" s="239" t="s">
        <v>184</v>
      </c>
      <c r="AJ31" s="239" t="s">
        <v>184</v>
      </c>
      <c r="AK31" s="239" t="s">
        <v>184</v>
      </c>
      <c r="AL31" s="239" t="s">
        <v>184</v>
      </c>
      <c r="AM31" s="239" t="s">
        <v>184</v>
      </c>
      <c r="AN31" s="239" t="s">
        <v>184</v>
      </c>
      <c r="AO31" s="239" t="s">
        <v>184</v>
      </c>
      <c r="AP31" s="239" t="s">
        <v>184</v>
      </c>
      <c r="AQ31" s="239" t="s">
        <v>184</v>
      </c>
      <c r="AR31" s="239"/>
      <c r="AS31" s="239" t="s">
        <v>184</v>
      </c>
      <c r="AT31" s="239" t="s">
        <v>184</v>
      </c>
      <c r="AU31" s="239" t="s">
        <v>184</v>
      </c>
      <c r="AV31" s="239" t="s">
        <v>184</v>
      </c>
      <c r="AW31" s="239"/>
      <c r="AX31" s="239"/>
      <c r="AY31" s="239" t="s">
        <v>184</v>
      </c>
      <c r="AZ31" s="239" t="s">
        <v>184</v>
      </c>
      <c r="BA31" s="239" t="s">
        <v>184</v>
      </c>
      <c r="BB31" s="239" t="s">
        <v>184</v>
      </c>
      <c r="BC31" s="239" t="s">
        <v>184</v>
      </c>
      <c r="BD31" s="239" t="s">
        <v>184</v>
      </c>
      <c r="BE31" s="239" t="s">
        <v>184</v>
      </c>
      <c r="BF31" s="239" t="s">
        <v>184</v>
      </c>
      <c r="BG31" s="239" t="s">
        <v>184</v>
      </c>
      <c r="BH31" s="239"/>
      <c r="BI31" s="239"/>
      <c r="BJ31" s="239"/>
      <c r="BK31" s="239"/>
      <c r="BL31" s="239"/>
      <c r="BM31" s="239" t="s">
        <v>184</v>
      </c>
      <c r="BN31" s="239" t="s">
        <v>184</v>
      </c>
      <c r="BO31" s="239" t="s">
        <v>184</v>
      </c>
      <c r="BP31" s="239"/>
      <c r="BQ31" s="239"/>
      <c r="BR31" s="239" t="s">
        <v>184</v>
      </c>
      <c r="BS31" s="239" t="s">
        <v>184</v>
      </c>
      <c r="BT31" s="239" t="s">
        <v>184</v>
      </c>
      <c r="BU31" s="239" t="s">
        <v>184</v>
      </c>
      <c r="BV31" s="239"/>
      <c r="BW31" s="239"/>
      <c r="BX31" s="239" t="s">
        <v>184</v>
      </c>
      <c r="BY31" s="239" t="s">
        <v>184</v>
      </c>
      <c r="BZ31" s="239" t="s">
        <v>184</v>
      </c>
      <c r="CA31" s="239" t="s">
        <v>774</v>
      </c>
      <c r="CB31" s="239" t="s">
        <v>184</v>
      </c>
      <c r="CC31" s="239" t="s">
        <v>184</v>
      </c>
      <c r="CD31" s="239" t="s">
        <v>184</v>
      </c>
      <c r="CE31" s="239"/>
      <c r="CF31" s="239"/>
      <c r="CG31" s="239" t="s">
        <v>184</v>
      </c>
      <c r="CH31" s="239"/>
      <c r="CI31" s="239" t="s">
        <v>184</v>
      </c>
      <c r="CJ31" s="239"/>
      <c r="CK31" s="239" t="s">
        <v>184</v>
      </c>
      <c r="CL31" s="239"/>
      <c r="CM31" s="239" t="s">
        <v>184</v>
      </c>
      <c r="CN31" s="239" t="s">
        <v>184</v>
      </c>
      <c r="CO31" s="239" t="s">
        <v>184</v>
      </c>
      <c r="CP31" s="239" t="s">
        <v>775</v>
      </c>
      <c r="CQ31" s="239" t="s">
        <v>184</v>
      </c>
      <c r="CR31" s="239"/>
      <c r="CS31" s="239" t="s">
        <v>184</v>
      </c>
      <c r="CT31" s="239" t="s">
        <v>184</v>
      </c>
      <c r="CU31" s="239" t="s">
        <v>184</v>
      </c>
      <c r="CV31" s="239" t="s">
        <v>184</v>
      </c>
      <c r="CW31" s="239" t="s">
        <v>184</v>
      </c>
      <c r="CX31" s="239" t="s">
        <v>184</v>
      </c>
      <c r="CY31" s="239"/>
      <c r="CZ31" s="239" t="s">
        <v>184</v>
      </c>
      <c r="DA31" s="239" t="s">
        <v>184</v>
      </c>
      <c r="DB31" s="239" t="s">
        <v>184</v>
      </c>
      <c r="DC31" s="239" t="s">
        <v>184</v>
      </c>
      <c r="DD31" s="239" t="s">
        <v>184</v>
      </c>
      <c r="DE31" s="239" t="s">
        <v>184</v>
      </c>
      <c r="DF31" s="239" t="s">
        <v>184</v>
      </c>
      <c r="DG31" s="239" t="s">
        <v>184</v>
      </c>
      <c r="DH31" s="239" t="s">
        <v>184</v>
      </c>
      <c r="DI31" s="239"/>
      <c r="DJ31" s="239" t="s">
        <v>184</v>
      </c>
      <c r="DK31" s="239" t="s">
        <v>184</v>
      </c>
    </row>
    <row r="32" spans="1:123" s="17" customFormat="1">
      <c r="A32" s="239"/>
      <c r="B32" s="239"/>
      <c r="C32" s="237" t="s">
        <v>299</v>
      </c>
      <c r="D32" s="239"/>
      <c r="E32" s="239"/>
      <c r="F32" s="239"/>
      <c r="G32" s="239"/>
      <c r="H32" s="239"/>
      <c r="I32" s="239"/>
      <c r="J32" s="239"/>
      <c r="K32" s="239"/>
      <c r="L32" s="239"/>
      <c r="M32" s="239"/>
      <c r="N32" s="239"/>
      <c r="O32" s="239"/>
      <c r="P32" s="239"/>
      <c r="Q32" s="239" t="s">
        <v>184</v>
      </c>
      <c r="R32" s="239"/>
      <c r="S32" s="239"/>
      <c r="T32" s="239"/>
      <c r="U32" s="239"/>
      <c r="V32" s="239"/>
      <c r="W32" s="239"/>
      <c r="X32" s="239"/>
      <c r="Y32" s="239"/>
      <c r="Z32" s="239"/>
      <c r="AA32" s="239"/>
      <c r="AB32" s="239" t="s">
        <v>184</v>
      </c>
      <c r="AC32" s="239"/>
      <c r="AD32" s="239"/>
      <c r="AE32" s="239"/>
      <c r="AF32" s="239"/>
      <c r="AG32" s="239"/>
      <c r="AH32" s="239"/>
      <c r="AI32" s="239"/>
      <c r="AJ32" s="239"/>
      <c r="AK32" s="239"/>
      <c r="AL32" s="239"/>
      <c r="AM32" s="239"/>
      <c r="AN32" s="239"/>
      <c r="AO32" s="239"/>
      <c r="AP32" s="239"/>
      <c r="AQ32" s="239"/>
      <c r="AR32" s="239" t="s">
        <v>184</v>
      </c>
      <c r="AS32" s="239"/>
      <c r="AT32" s="239"/>
      <c r="AU32" s="239"/>
      <c r="AV32" s="239"/>
      <c r="AW32" s="239" t="s">
        <v>184</v>
      </c>
      <c r="AX32" s="239" t="s">
        <v>184</v>
      </c>
      <c r="AY32" s="239"/>
      <c r="AZ32" s="239"/>
      <c r="BA32" s="239"/>
      <c r="BB32" s="239"/>
      <c r="BC32" s="239"/>
      <c r="BD32" s="239"/>
      <c r="BE32" s="239"/>
      <c r="BF32" s="239"/>
      <c r="BG32" s="239"/>
      <c r="BH32" s="239" t="s">
        <v>184</v>
      </c>
      <c r="BI32" s="239" t="s">
        <v>184</v>
      </c>
      <c r="BJ32" s="239" t="s">
        <v>184</v>
      </c>
      <c r="BK32" s="239" t="s">
        <v>184</v>
      </c>
      <c r="BL32" s="239" t="s">
        <v>184</v>
      </c>
      <c r="BM32" s="239"/>
      <c r="BN32" s="239"/>
      <c r="BO32" s="239"/>
      <c r="BP32" s="239" t="s">
        <v>184</v>
      </c>
      <c r="BQ32" s="239" t="s">
        <v>184</v>
      </c>
      <c r="BR32" s="239"/>
      <c r="BS32" s="239"/>
      <c r="BT32" s="239"/>
      <c r="BU32" s="239"/>
      <c r="BV32" s="239" t="s">
        <v>184</v>
      </c>
      <c r="BW32" s="239" t="s">
        <v>184</v>
      </c>
      <c r="BX32" s="239"/>
      <c r="BY32" s="239"/>
      <c r="BZ32" s="239"/>
      <c r="CA32" s="239"/>
      <c r="CB32" s="239"/>
      <c r="CC32" s="239"/>
      <c r="CD32" s="239"/>
      <c r="CE32" s="239" t="s">
        <v>184</v>
      </c>
      <c r="CF32" s="239" t="s">
        <v>184</v>
      </c>
      <c r="CG32" s="239"/>
      <c r="CH32" s="239" t="s">
        <v>184</v>
      </c>
      <c r="CI32" s="239"/>
      <c r="CJ32" s="239" t="s">
        <v>776</v>
      </c>
      <c r="CK32" s="239"/>
      <c r="CL32" s="239" t="s">
        <v>184</v>
      </c>
      <c r="CM32" s="239"/>
      <c r="CN32" s="239"/>
      <c r="CO32" s="239"/>
      <c r="CP32" s="239"/>
      <c r="CQ32" s="239"/>
      <c r="CR32" s="239" t="s">
        <v>184</v>
      </c>
      <c r="CS32" s="239"/>
      <c r="CT32" s="239"/>
      <c r="CU32" s="239"/>
      <c r="CV32" s="239"/>
      <c r="CW32" s="239"/>
      <c r="CX32" s="239"/>
      <c r="CY32" s="239" t="s">
        <v>184</v>
      </c>
      <c r="CZ32" s="239"/>
      <c r="DA32" s="239"/>
      <c r="DB32" s="239"/>
      <c r="DC32" s="239"/>
      <c r="DD32" s="239"/>
      <c r="DE32" s="239"/>
      <c r="DF32" s="239"/>
      <c r="DG32" s="239"/>
      <c r="DH32" s="239"/>
      <c r="DI32" s="239" t="s">
        <v>184</v>
      </c>
      <c r="DJ32" s="239"/>
      <c r="DK32" s="239"/>
    </row>
    <row r="33" spans="1:123" ht="5.25" customHeight="1">
      <c r="W33" s="237"/>
      <c r="Y33" s="237"/>
      <c r="Z33" s="237"/>
      <c r="AC33" s="237"/>
      <c r="AJ33" s="237"/>
      <c r="AN33" s="237"/>
      <c r="CS33" s="239"/>
      <c r="CT33" s="239"/>
      <c r="CU33" s="239"/>
      <c r="CV33" s="239"/>
      <c r="CW33" s="239"/>
      <c r="CX33" s="239"/>
      <c r="CY33" s="239"/>
      <c r="CZ33" s="239"/>
      <c r="DA33" s="239"/>
      <c r="DB33" s="239"/>
      <c r="DC33" s="239"/>
      <c r="DD33" s="239"/>
      <c r="DE33" s="239"/>
      <c r="DF33" s="239"/>
      <c r="DG33" s="239"/>
      <c r="DH33" s="239"/>
      <c r="DI33" s="239"/>
      <c r="DJ33" s="239"/>
      <c r="DK33" s="239"/>
      <c r="DL33" s="17"/>
      <c r="DM33" s="17"/>
      <c r="DN33" s="17"/>
      <c r="DO33" s="17"/>
      <c r="DP33" s="17"/>
      <c r="DQ33" s="17"/>
      <c r="DR33" s="17"/>
      <c r="DS33" s="17"/>
    </row>
    <row r="34" spans="1:123">
      <c r="C34" s="237" t="s">
        <v>777</v>
      </c>
      <c r="F34" s="239" t="s">
        <v>184</v>
      </c>
      <c r="J34" s="239" t="s">
        <v>184</v>
      </c>
      <c r="K34" s="239" t="s">
        <v>433</v>
      </c>
      <c r="P34" s="239" t="s">
        <v>184</v>
      </c>
      <c r="Q34" s="239" t="s">
        <v>184</v>
      </c>
      <c r="R34" s="239" t="s">
        <v>184</v>
      </c>
      <c r="U34" s="239" t="s">
        <v>184</v>
      </c>
      <c r="V34" s="239" t="s">
        <v>184</v>
      </c>
      <c r="W34" s="237"/>
      <c r="Y34" s="237"/>
      <c r="Z34" s="237"/>
      <c r="AC34" s="237"/>
      <c r="AD34" s="239" t="s">
        <v>184</v>
      </c>
      <c r="AE34" s="239" t="s">
        <v>184</v>
      </c>
      <c r="AG34" s="239" t="s">
        <v>184</v>
      </c>
      <c r="AJ34" s="237"/>
      <c r="AK34" s="239" t="s">
        <v>184</v>
      </c>
      <c r="AN34" s="237"/>
      <c r="AR34" s="239" t="s">
        <v>184</v>
      </c>
      <c r="AU34" s="239" t="s">
        <v>184</v>
      </c>
      <c r="AW34" s="239" t="s">
        <v>434</v>
      </c>
      <c r="AX34" s="239" t="s">
        <v>184</v>
      </c>
      <c r="AY34" s="239" t="s">
        <v>435</v>
      </c>
      <c r="BA34" s="239" t="s">
        <v>184</v>
      </c>
      <c r="BE34" s="239" t="s">
        <v>184</v>
      </c>
      <c r="BH34" s="239" t="s">
        <v>184</v>
      </c>
      <c r="BJ34" s="239" t="s">
        <v>184</v>
      </c>
      <c r="BP34" s="239" t="s">
        <v>184</v>
      </c>
      <c r="BR34" s="239" t="s">
        <v>184</v>
      </c>
      <c r="BS34" s="239" t="s">
        <v>184</v>
      </c>
      <c r="BU34" s="239" t="s">
        <v>184</v>
      </c>
      <c r="BV34" s="239" t="s">
        <v>184</v>
      </c>
      <c r="BX34" s="239" t="s">
        <v>184</v>
      </c>
      <c r="CF34" s="239" t="s">
        <v>184</v>
      </c>
      <c r="CG34" s="239" t="s">
        <v>184</v>
      </c>
      <c r="CJ34" s="239" t="s">
        <v>184</v>
      </c>
      <c r="CK34" s="239" t="s">
        <v>184</v>
      </c>
      <c r="CL34" s="239" t="s">
        <v>184</v>
      </c>
      <c r="CM34" s="239" t="s">
        <v>184</v>
      </c>
      <c r="CO34" s="239" t="s">
        <v>184</v>
      </c>
      <c r="CP34" s="239" t="s">
        <v>184</v>
      </c>
      <c r="CS34" s="239"/>
      <c r="CT34" s="239"/>
      <c r="CU34" s="239"/>
      <c r="CV34" s="239"/>
      <c r="CW34" s="239"/>
      <c r="CX34" s="239"/>
      <c r="CY34" s="239"/>
      <c r="CZ34" s="239"/>
      <c r="DA34" s="239"/>
      <c r="DB34" s="239"/>
      <c r="DC34" s="239" t="s">
        <v>184</v>
      </c>
      <c r="DD34" s="239" t="s">
        <v>184</v>
      </c>
      <c r="DE34" s="239" t="s">
        <v>436</v>
      </c>
      <c r="DF34" s="239" t="s">
        <v>184</v>
      </c>
      <c r="DG34" s="239"/>
      <c r="DH34" s="239" t="s">
        <v>184</v>
      </c>
      <c r="DI34" s="239" t="s">
        <v>184</v>
      </c>
      <c r="DJ34" s="239"/>
      <c r="DK34" s="239" t="s">
        <v>184</v>
      </c>
      <c r="DL34" s="17"/>
      <c r="DM34" s="17"/>
      <c r="DN34" s="17"/>
      <c r="DO34" s="17"/>
      <c r="DP34" s="17"/>
      <c r="DQ34" s="17"/>
      <c r="DR34" s="17"/>
      <c r="DS34" s="17"/>
    </row>
    <row r="35" spans="1:123" s="17" customFormat="1" ht="8.2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row>
    <row r="36" spans="1:123">
      <c r="B36" s="238" t="s">
        <v>301</v>
      </c>
      <c r="W36" s="237"/>
      <c r="Y36" s="237"/>
      <c r="Z36" s="237"/>
      <c r="AC36" s="237"/>
      <c r="AJ36" s="237"/>
      <c r="AN36" s="237"/>
      <c r="CS36" s="239"/>
      <c r="CT36" s="239"/>
      <c r="CU36" s="239"/>
      <c r="CV36" s="239"/>
      <c r="CW36" s="239"/>
      <c r="CX36" s="239"/>
      <c r="CY36" s="239"/>
      <c r="CZ36" s="239"/>
      <c r="DA36" s="239"/>
      <c r="DB36" s="239"/>
      <c r="DC36" s="239"/>
      <c r="DD36" s="239"/>
      <c r="DE36" s="239"/>
      <c r="DF36" s="239"/>
      <c r="DG36" s="239"/>
      <c r="DH36" s="239"/>
      <c r="DI36" s="239"/>
      <c r="DJ36" s="239"/>
      <c r="DK36" s="239"/>
      <c r="DL36" s="17"/>
      <c r="DM36" s="17"/>
      <c r="DN36" s="17"/>
      <c r="DO36" s="17"/>
      <c r="DP36" s="17"/>
      <c r="DQ36" s="17"/>
      <c r="DR36" s="17"/>
      <c r="DS36" s="17"/>
    </row>
    <row r="37" spans="1:123" s="17" customFormat="1">
      <c r="A37" s="239"/>
      <c r="B37" s="237"/>
      <c r="C37" s="237" t="s">
        <v>302</v>
      </c>
      <c r="D37" s="239"/>
      <c r="E37" s="239" t="s">
        <v>184</v>
      </c>
      <c r="F37" s="239"/>
      <c r="G37" s="239"/>
      <c r="H37" s="239" t="s">
        <v>184</v>
      </c>
      <c r="I37" s="239"/>
      <c r="J37" s="239"/>
      <c r="K37" s="239"/>
      <c r="L37" s="239"/>
      <c r="M37" s="239"/>
      <c r="N37" s="239"/>
      <c r="O37" s="239" t="s">
        <v>184</v>
      </c>
      <c r="P37" s="239"/>
      <c r="Q37" s="239"/>
      <c r="R37" s="239"/>
      <c r="S37" s="239"/>
      <c r="T37" s="239"/>
      <c r="U37" s="239"/>
      <c r="V37" s="239"/>
      <c r="W37" s="239"/>
      <c r="X37" s="239" t="s">
        <v>184</v>
      </c>
      <c r="Y37" s="239"/>
      <c r="Z37" s="239"/>
      <c r="AA37" s="239"/>
      <c r="AB37" s="239" t="s">
        <v>184</v>
      </c>
      <c r="AC37" s="239"/>
      <c r="AD37" s="239"/>
      <c r="AE37" s="239"/>
      <c r="AF37" s="239"/>
      <c r="AG37" s="239"/>
      <c r="AH37" s="239" t="s">
        <v>184</v>
      </c>
      <c r="AI37" s="239" t="s">
        <v>184</v>
      </c>
      <c r="AJ37" s="239"/>
      <c r="AK37" s="239"/>
      <c r="AL37" s="239" t="s">
        <v>184</v>
      </c>
      <c r="AM37" s="239" t="s">
        <v>184</v>
      </c>
      <c r="AN37" s="239"/>
      <c r="AO37" s="239"/>
      <c r="AP37" s="239"/>
      <c r="AQ37" s="239" t="s">
        <v>184</v>
      </c>
      <c r="AR37" s="239"/>
      <c r="AS37" s="239"/>
      <c r="AT37" s="239" t="s">
        <v>184</v>
      </c>
      <c r="AU37" s="239" t="s">
        <v>184</v>
      </c>
      <c r="AV37" s="239"/>
      <c r="AW37" s="239"/>
      <c r="AX37" s="239"/>
      <c r="AY37" s="239"/>
      <c r="AZ37" s="239" t="s">
        <v>184</v>
      </c>
      <c r="BA37" s="239"/>
      <c r="BB37" s="239"/>
      <c r="BC37" s="239"/>
      <c r="BD37" s="239" t="s">
        <v>184</v>
      </c>
      <c r="BE37" s="239"/>
      <c r="BF37" s="239"/>
      <c r="BG37" s="239" t="s">
        <v>184</v>
      </c>
      <c r="BH37" s="239"/>
      <c r="BI37" s="239"/>
      <c r="BJ37" s="239"/>
      <c r="BK37" s="239"/>
      <c r="BL37" s="239"/>
      <c r="BM37" s="239"/>
      <c r="BN37" s="239"/>
      <c r="BO37" s="239"/>
      <c r="BP37" s="239"/>
      <c r="BQ37" s="239" t="s">
        <v>184</v>
      </c>
      <c r="BR37" s="239"/>
      <c r="BS37" s="239" t="s">
        <v>184</v>
      </c>
      <c r="BT37" s="239" t="s">
        <v>184</v>
      </c>
      <c r="BU37" s="239" t="s">
        <v>184</v>
      </c>
      <c r="BV37" s="239"/>
      <c r="BW37" s="239" t="s">
        <v>184</v>
      </c>
      <c r="BX37" s="239"/>
      <c r="BY37" s="239"/>
      <c r="BZ37" s="239"/>
      <c r="CA37" s="239"/>
      <c r="CB37" s="239" t="s">
        <v>184</v>
      </c>
      <c r="CC37" s="239" t="s">
        <v>184</v>
      </c>
      <c r="CD37" s="239" t="s">
        <v>184</v>
      </c>
      <c r="CE37" s="239"/>
      <c r="CF37" s="239"/>
      <c r="CG37" s="239" t="s">
        <v>184</v>
      </c>
      <c r="CH37" s="239"/>
      <c r="CI37" s="239"/>
      <c r="CJ37" s="239" t="s">
        <v>184</v>
      </c>
      <c r="CK37" s="239" t="s">
        <v>184</v>
      </c>
      <c r="CL37" s="239"/>
      <c r="CM37" s="239"/>
      <c r="CN37" s="239" t="s">
        <v>184</v>
      </c>
      <c r="CO37" s="239"/>
      <c r="CP37" s="239"/>
      <c r="CQ37" s="239"/>
      <c r="CR37" s="239" t="s">
        <v>184</v>
      </c>
      <c r="CS37" s="239"/>
      <c r="CT37" s="239" t="s">
        <v>184</v>
      </c>
      <c r="CU37" s="239"/>
      <c r="CV37" s="239"/>
      <c r="CW37" s="239"/>
      <c r="CX37" s="239"/>
      <c r="CY37" s="239"/>
      <c r="CZ37" s="239" t="s">
        <v>184</v>
      </c>
      <c r="DA37" s="239"/>
      <c r="DB37" s="239" t="s">
        <v>184</v>
      </c>
      <c r="DC37" s="239"/>
      <c r="DD37" s="239"/>
      <c r="DE37" s="239" t="s">
        <v>184</v>
      </c>
      <c r="DF37" s="239" t="s">
        <v>184</v>
      </c>
      <c r="DG37" s="239"/>
      <c r="DH37" s="239"/>
      <c r="DI37" s="239" t="s">
        <v>184</v>
      </c>
      <c r="DJ37" s="239" t="s">
        <v>184</v>
      </c>
      <c r="DK37" s="239"/>
    </row>
    <row r="38" spans="1:123" s="17" customFormat="1">
      <c r="A38" s="239"/>
      <c r="B38" s="237"/>
      <c r="C38" s="237" t="s">
        <v>1608</v>
      </c>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row>
    <row r="39" spans="1:123" s="17" customFormat="1">
      <c r="A39" s="239"/>
      <c r="B39" s="237"/>
      <c r="C39" s="237"/>
      <c r="D39" s="237" t="s">
        <v>304</v>
      </c>
      <c r="E39" s="239" t="s">
        <v>184</v>
      </c>
      <c r="F39" s="239" t="s">
        <v>184</v>
      </c>
      <c r="G39" s="239"/>
      <c r="H39" s="239" t="s">
        <v>184</v>
      </c>
      <c r="I39" s="239" t="s">
        <v>184</v>
      </c>
      <c r="J39" s="239"/>
      <c r="K39" s="239"/>
      <c r="L39" s="239" t="s">
        <v>184</v>
      </c>
      <c r="M39" s="239" t="s">
        <v>184</v>
      </c>
      <c r="N39" s="239"/>
      <c r="O39" s="239"/>
      <c r="P39" s="239" t="s">
        <v>184</v>
      </c>
      <c r="Q39" s="239" t="s">
        <v>184</v>
      </c>
      <c r="R39" s="239"/>
      <c r="S39" s="239"/>
      <c r="T39" s="239"/>
      <c r="U39" s="239" t="s">
        <v>184</v>
      </c>
      <c r="V39" s="239"/>
      <c r="W39" s="239"/>
      <c r="X39" s="239" t="s">
        <v>184</v>
      </c>
      <c r="Y39" s="239"/>
      <c r="Z39" s="239"/>
      <c r="AA39" s="239"/>
      <c r="AB39" s="239" t="s">
        <v>184</v>
      </c>
      <c r="AC39" s="239"/>
      <c r="AD39" s="239" t="s">
        <v>184</v>
      </c>
      <c r="AE39" s="239"/>
      <c r="AF39" s="239"/>
      <c r="AG39" s="239" t="s">
        <v>184</v>
      </c>
      <c r="AH39" s="239"/>
      <c r="AI39" s="239"/>
      <c r="AJ39" s="239"/>
      <c r="AK39" s="239"/>
      <c r="AL39" s="239" t="s">
        <v>184</v>
      </c>
      <c r="AM39" s="239"/>
      <c r="AN39" s="239"/>
      <c r="AO39" s="239"/>
      <c r="AP39" s="239"/>
      <c r="AQ39" s="239"/>
      <c r="AR39" s="239"/>
      <c r="AS39" s="239" t="s">
        <v>184</v>
      </c>
      <c r="AT39" s="239" t="s">
        <v>184</v>
      </c>
      <c r="AU39" s="239"/>
      <c r="AV39" s="239" t="s">
        <v>184</v>
      </c>
      <c r="AW39" s="239"/>
      <c r="AX39" s="239"/>
      <c r="AY39" s="239"/>
      <c r="AZ39" s="239"/>
      <c r="BA39" s="239"/>
      <c r="BB39" s="239" t="s">
        <v>184</v>
      </c>
      <c r="BC39" s="239" t="s">
        <v>184</v>
      </c>
      <c r="BD39" s="239" t="s">
        <v>184</v>
      </c>
      <c r="BE39" s="239"/>
      <c r="BF39" s="239" t="s">
        <v>184</v>
      </c>
      <c r="BG39" s="239" t="s">
        <v>184</v>
      </c>
      <c r="BH39" s="239"/>
      <c r="BI39" s="239"/>
      <c r="BJ39" s="239"/>
      <c r="BK39" s="239"/>
      <c r="BL39" s="239"/>
      <c r="BM39" s="239"/>
      <c r="BN39" s="239"/>
      <c r="BO39" s="239"/>
      <c r="BP39" s="239"/>
      <c r="BQ39" s="239" t="s">
        <v>184</v>
      </c>
      <c r="BR39" s="239"/>
      <c r="BS39" s="239"/>
      <c r="BT39" s="239"/>
      <c r="BU39" s="239"/>
      <c r="BV39" s="239" t="s">
        <v>184</v>
      </c>
      <c r="BW39" s="239"/>
      <c r="BX39" s="239"/>
      <c r="BY39" s="239" t="s">
        <v>184</v>
      </c>
      <c r="BZ39" s="239" t="s">
        <v>184</v>
      </c>
      <c r="CA39" s="239"/>
      <c r="CB39" s="239"/>
      <c r="CC39" s="239"/>
      <c r="CD39" s="239" t="s">
        <v>184</v>
      </c>
      <c r="CE39" s="239"/>
      <c r="CF39" s="239"/>
      <c r="CG39" s="239" t="s">
        <v>184</v>
      </c>
      <c r="CH39" s="239"/>
      <c r="CI39" s="239"/>
      <c r="CJ39" s="239"/>
      <c r="CK39" s="239"/>
      <c r="CL39" s="239" t="s">
        <v>184</v>
      </c>
      <c r="CM39" s="239" t="s">
        <v>184</v>
      </c>
      <c r="CN39" s="239" t="s">
        <v>184</v>
      </c>
      <c r="CO39" s="239"/>
      <c r="CP39" s="239"/>
      <c r="CQ39" s="239"/>
      <c r="CR39" s="239"/>
      <c r="CS39" s="239"/>
      <c r="CT39" s="239" t="s">
        <v>184</v>
      </c>
      <c r="CU39" s="239"/>
      <c r="CV39" s="239" t="s">
        <v>184</v>
      </c>
      <c r="CW39" s="239"/>
      <c r="CX39" s="239"/>
      <c r="CY39" s="239" t="s">
        <v>184</v>
      </c>
      <c r="CZ39" s="239" t="s">
        <v>184</v>
      </c>
      <c r="DA39" s="239"/>
      <c r="DB39" s="239"/>
      <c r="DC39" s="239" t="s">
        <v>184</v>
      </c>
      <c r="DD39" s="239"/>
      <c r="DE39" s="239"/>
      <c r="DF39" s="239"/>
      <c r="DG39" s="239"/>
      <c r="DH39" s="239"/>
      <c r="DI39" s="239" t="s">
        <v>184</v>
      </c>
      <c r="DJ39" s="239"/>
      <c r="DK39" s="239"/>
    </row>
    <row r="40" spans="1:123" s="17" customFormat="1">
      <c r="A40" s="239"/>
      <c r="B40" s="237"/>
      <c r="C40" s="237"/>
      <c r="D40" s="237" t="s">
        <v>305</v>
      </c>
      <c r="E40" s="239"/>
      <c r="F40" s="239"/>
      <c r="G40" s="239"/>
      <c r="H40" s="239"/>
      <c r="I40" s="239"/>
      <c r="J40" s="239"/>
      <c r="K40" s="239"/>
      <c r="L40" s="239"/>
      <c r="M40" s="239"/>
      <c r="N40" s="239"/>
      <c r="O40" s="239"/>
      <c r="P40" s="239"/>
      <c r="Q40" s="239"/>
      <c r="R40" s="239" t="s">
        <v>184</v>
      </c>
      <c r="S40" s="239" t="s">
        <v>184</v>
      </c>
      <c r="T40" s="239"/>
      <c r="U40" s="239"/>
      <c r="V40" s="239" t="s">
        <v>184</v>
      </c>
      <c r="W40" s="239"/>
      <c r="X40" s="239"/>
      <c r="Y40" s="239"/>
      <c r="Z40" s="239"/>
      <c r="AA40" s="239"/>
      <c r="AB40" s="239"/>
      <c r="AC40" s="239"/>
      <c r="AD40" s="239"/>
      <c r="AE40" s="239" t="s">
        <v>184</v>
      </c>
      <c r="AF40" s="239" t="s">
        <v>184</v>
      </c>
      <c r="AG40" s="239"/>
      <c r="AH40" s="239"/>
      <c r="AI40" s="239"/>
      <c r="AJ40" s="239"/>
      <c r="AK40" s="239" t="s">
        <v>184</v>
      </c>
      <c r="AL40" s="239"/>
      <c r="AM40" s="239" t="s">
        <v>184</v>
      </c>
      <c r="AN40" s="239"/>
      <c r="AO40" s="239" t="s">
        <v>184</v>
      </c>
      <c r="AP40" s="239"/>
      <c r="AQ40" s="239" t="s">
        <v>184</v>
      </c>
      <c r="AR40" s="239"/>
      <c r="AS40" s="239"/>
      <c r="AT40" s="239"/>
      <c r="AU40" s="239" t="s">
        <v>184</v>
      </c>
      <c r="AV40" s="239"/>
      <c r="AW40" s="239"/>
      <c r="AX40" s="239"/>
      <c r="AY40" s="239"/>
      <c r="AZ40" s="239"/>
      <c r="BA40" s="239" t="s">
        <v>184</v>
      </c>
      <c r="BB40" s="239"/>
      <c r="BC40" s="239"/>
      <c r="BD40" s="239"/>
      <c r="BE40" s="239"/>
      <c r="BF40" s="239"/>
      <c r="BG40" s="239"/>
      <c r="BH40" s="239"/>
      <c r="BI40" s="239"/>
      <c r="BJ40" s="239" t="s">
        <v>184</v>
      </c>
      <c r="BK40" s="239"/>
      <c r="BL40" s="239"/>
      <c r="BM40" s="239"/>
      <c r="BN40" s="239" t="s">
        <v>184</v>
      </c>
      <c r="BO40" s="239"/>
      <c r="BP40" s="239"/>
      <c r="BQ40" s="239"/>
      <c r="BR40" s="239" t="s">
        <v>184</v>
      </c>
      <c r="BS40" s="239"/>
      <c r="BT40" s="239"/>
      <c r="BU40" s="239"/>
      <c r="BV40" s="239"/>
      <c r="BW40" s="239" t="s">
        <v>184</v>
      </c>
      <c r="BX40" s="239"/>
      <c r="BY40" s="239"/>
      <c r="BZ40" s="239"/>
      <c r="CA40" s="239"/>
      <c r="CB40" s="239"/>
      <c r="CC40" s="239"/>
      <c r="CD40" s="239"/>
      <c r="CE40" s="239"/>
      <c r="CF40" s="239"/>
      <c r="CG40" s="239"/>
      <c r="CH40" s="239"/>
      <c r="CI40" s="239"/>
      <c r="CJ40" s="239" t="s">
        <v>184</v>
      </c>
      <c r="CK40" s="239" t="s">
        <v>184</v>
      </c>
      <c r="CL40" s="239"/>
      <c r="CM40" s="239"/>
      <c r="CN40" s="239"/>
      <c r="CO40" s="239" t="s">
        <v>184</v>
      </c>
      <c r="CP40" s="239"/>
      <c r="CQ40" s="239" t="s">
        <v>184</v>
      </c>
      <c r="CR40" s="239" t="s">
        <v>184</v>
      </c>
      <c r="CS40" s="239"/>
      <c r="CT40" s="239"/>
      <c r="CU40" s="239"/>
      <c r="CV40" s="239"/>
      <c r="CW40" s="239"/>
      <c r="CX40" s="239"/>
      <c r="CY40" s="239"/>
      <c r="CZ40" s="239"/>
      <c r="DA40" s="239"/>
      <c r="DB40" s="239"/>
      <c r="DC40" s="239"/>
      <c r="DD40" s="239" t="s">
        <v>184</v>
      </c>
      <c r="DE40" s="239"/>
      <c r="DF40" s="239"/>
      <c r="DG40" s="239"/>
      <c r="DH40" s="239"/>
      <c r="DI40" s="239"/>
      <c r="DJ40" s="239"/>
      <c r="DK40" s="239"/>
    </row>
    <row r="41" spans="1:123" s="17" customFormat="1">
      <c r="A41" s="239"/>
      <c r="B41" s="237"/>
      <c r="C41" s="237"/>
      <c r="D41" s="237" t="s">
        <v>306</v>
      </c>
      <c r="E41" s="239"/>
      <c r="F41" s="239"/>
      <c r="G41" s="239" t="s">
        <v>184</v>
      </c>
      <c r="H41" s="239"/>
      <c r="I41" s="239"/>
      <c r="J41" s="239"/>
      <c r="K41" s="239"/>
      <c r="L41" s="239"/>
      <c r="M41" s="239"/>
      <c r="N41" s="239"/>
      <c r="O41" s="239"/>
      <c r="P41" s="239"/>
      <c r="Q41" s="239"/>
      <c r="R41" s="239"/>
      <c r="S41" s="239"/>
      <c r="T41" s="239" t="s">
        <v>184</v>
      </c>
      <c r="U41" s="239"/>
      <c r="V41" s="239"/>
      <c r="W41" s="239" t="s">
        <v>184</v>
      </c>
      <c r="X41" s="239"/>
      <c r="Y41" s="239" t="s">
        <v>184</v>
      </c>
      <c r="Z41" s="239" t="s">
        <v>184</v>
      </c>
      <c r="AA41" s="239"/>
      <c r="AB41" s="239"/>
      <c r="AC41" s="239" t="s">
        <v>184</v>
      </c>
      <c r="AD41" s="239"/>
      <c r="AE41" s="239"/>
      <c r="AF41" s="239"/>
      <c r="AG41" s="239"/>
      <c r="AH41" s="239"/>
      <c r="AI41" s="239" t="s">
        <v>184</v>
      </c>
      <c r="AJ41" s="239" t="s">
        <v>184</v>
      </c>
      <c r="AK41" s="239"/>
      <c r="AL41" s="239"/>
      <c r="AM41" s="239"/>
      <c r="AN41" s="239" t="s">
        <v>184</v>
      </c>
      <c r="AO41" s="239"/>
      <c r="AP41" s="239"/>
      <c r="AQ41" s="239"/>
      <c r="AR41" s="239" t="s">
        <v>184</v>
      </c>
      <c r="AS41" s="239"/>
      <c r="AT41" s="239"/>
      <c r="AU41" s="239"/>
      <c r="AV41" s="239"/>
      <c r="AW41" s="239" t="s">
        <v>184</v>
      </c>
      <c r="AX41" s="239" t="s">
        <v>184</v>
      </c>
      <c r="AY41" s="239" t="s">
        <v>184</v>
      </c>
      <c r="AZ41" s="239"/>
      <c r="BA41" s="239"/>
      <c r="BB41" s="239"/>
      <c r="BC41" s="239"/>
      <c r="BD41" s="239"/>
      <c r="BE41" s="239" t="s">
        <v>184</v>
      </c>
      <c r="BF41" s="239"/>
      <c r="BG41" s="239"/>
      <c r="BH41" s="239" t="s">
        <v>1547</v>
      </c>
      <c r="BI41" s="239" t="s">
        <v>184</v>
      </c>
      <c r="BJ41" s="239"/>
      <c r="BK41" s="239" t="s">
        <v>184</v>
      </c>
      <c r="BL41" s="239"/>
      <c r="BM41" s="239"/>
      <c r="BN41" s="239"/>
      <c r="BO41" s="239"/>
      <c r="BP41" s="239" t="s">
        <v>184</v>
      </c>
      <c r="BQ41" s="239"/>
      <c r="BR41" s="239"/>
      <c r="BS41" s="239" t="s">
        <v>184</v>
      </c>
      <c r="BT41" s="239" t="s">
        <v>184</v>
      </c>
      <c r="BU41" s="239" t="s">
        <v>184</v>
      </c>
      <c r="BV41" s="239"/>
      <c r="BW41" s="239"/>
      <c r="BX41" s="239" t="s">
        <v>184</v>
      </c>
      <c r="BY41" s="239"/>
      <c r="BZ41" s="239"/>
      <c r="CA41" s="239"/>
      <c r="CB41" s="239" t="s">
        <v>184</v>
      </c>
      <c r="CC41" s="239" t="s">
        <v>184</v>
      </c>
      <c r="CD41" s="239"/>
      <c r="CE41" s="239" t="s">
        <v>184</v>
      </c>
      <c r="CF41" s="239" t="s">
        <v>184</v>
      </c>
      <c r="CG41" s="239"/>
      <c r="CH41" s="239" t="s">
        <v>184</v>
      </c>
      <c r="CI41" s="239" t="s">
        <v>184</v>
      </c>
      <c r="CJ41" s="239"/>
      <c r="CK41" s="239"/>
      <c r="CL41" s="239"/>
      <c r="CM41" s="239"/>
      <c r="CN41" s="239"/>
      <c r="CO41" s="239"/>
      <c r="CP41" s="239"/>
      <c r="CQ41" s="239"/>
      <c r="CR41" s="239"/>
      <c r="CS41" s="239" t="s">
        <v>184</v>
      </c>
      <c r="CT41" s="239"/>
      <c r="CU41" s="239"/>
      <c r="CV41" s="239"/>
      <c r="CW41" s="239" t="s">
        <v>184</v>
      </c>
      <c r="CX41" s="239" t="s">
        <v>184</v>
      </c>
      <c r="CY41" s="239"/>
      <c r="CZ41" s="239"/>
      <c r="DA41" s="239" t="s">
        <v>184</v>
      </c>
      <c r="DB41" s="239" t="s">
        <v>184</v>
      </c>
      <c r="DC41" s="239"/>
      <c r="DD41" s="239"/>
      <c r="DE41" s="239"/>
      <c r="DF41" s="239" t="s">
        <v>184</v>
      </c>
      <c r="DG41" s="239" t="s">
        <v>184</v>
      </c>
      <c r="DH41" s="239" t="s">
        <v>184</v>
      </c>
      <c r="DI41" s="239"/>
      <c r="DJ41" s="239" t="s">
        <v>184</v>
      </c>
      <c r="DK41" s="239" t="s">
        <v>184</v>
      </c>
    </row>
    <row r="42" spans="1:123" s="17" customFormat="1">
      <c r="A42" s="239"/>
      <c r="B42" s="237"/>
      <c r="C42" s="237"/>
      <c r="D42" s="237" t="s">
        <v>307</v>
      </c>
      <c r="E42" s="239"/>
      <c r="F42" s="239"/>
      <c r="G42" s="239"/>
      <c r="H42" s="239"/>
      <c r="I42" s="239"/>
      <c r="J42" s="239" t="s">
        <v>184</v>
      </c>
      <c r="K42" s="239" t="s">
        <v>184</v>
      </c>
      <c r="L42" s="239"/>
      <c r="M42" s="239"/>
      <c r="N42" s="239" t="s">
        <v>184</v>
      </c>
      <c r="O42" s="239"/>
      <c r="P42" s="239"/>
      <c r="Q42" s="239"/>
      <c r="R42" s="239"/>
      <c r="S42" s="239"/>
      <c r="T42" s="239"/>
      <c r="U42" s="239"/>
      <c r="V42" s="239"/>
      <c r="W42" s="239"/>
      <c r="X42" s="239"/>
      <c r="Y42" s="239"/>
      <c r="Z42" s="239"/>
      <c r="AA42" s="239" t="s">
        <v>184</v>
      </c>
      <c r="AB42" s="239"/>
      <c r="AC42" s="239"/>
      <c r="AD42" s="239"/>
      <c r="AE42" s="239"/>
      <c r="AF42" s="239"/>
      <c r="AG42" s="239"/>
      <c r="AH42" s="239" t="s">
        <v>184</v>
      </c>
      <c r="AI42" s="239"/>
      <c r="AJ42" s="239"/>
      <c r="AK42" s="239"/>
      <c r="AL42" s="239"/>
      <c r="AM42" s="239"/>
      <c r="AN42" s="239"/>
      <c r="AO42" s="239"/>
      <c r="AP42" s="239" t="s">
        <v>184</v>
      </c>
      <c r="AQ42" s="239"/>
      <c r="AR42" s="239"/>
      <c r="AS42" s="239"/>
      <c r="AT42" s="239"/>
      <c r="AU42" s="239"/>
      <c r="AV42" s="239"/>
      <c r="AW42" s="239"/>
      <c r="AX42" s="239"/>
      <c r="AY42" s="239"/>
      <c r="AZ42" s="239" t="s">
        <v>184</v>
      </c>
      <c r="BA42" s="239"/>
      <c r="BB42" s="239"/>
      <c r="BC42" s="239"/>
      <c r="BD42" s="239"/>
      <c r="BE42" s="239"/>
      <c r="BF42" s="239"/>
      <c r="BG42" s="239"/>
      <c r="BH42" s="239"/>
      <c r="BI42" s="239"/>
      <c r="BJ42" s="239"/>
      <c r="BK42" s="239"/>
      <c r="BL42" s="239"/>
      <c r="BM42" s="239" t="s">
        <v>184</v>
      </c>
      <c r="BN42" s="239"/>
      <c r="BO42" s="239" t="s">
        <v>184</v>
      </c>
      <c r="BP42" s="239"/>
      <c r="BQ42" s="239"/>
      <c r="BR42" s="239"/>
      <c r="BS42" s="239"/>
      <c r="BT42" s="239"/>
      <c r="BU42" s="239"/>
      <c r="BV42" s="239"/>
      <c r="BW42" s="239"/>
      <c r="BX42" s="239"/>
      <c r="BY42" s="239"/>
      <c r="BZ42" s="239"/>
      <c r="CA42" s="239" t="s">
        <v>184</v>
      </c>
      <c r="CB42" s="239"/>
      <c r="CC42" s="239"/>
      <c r="CD42" s="239"/>
      <c r="CE42" s="239"/>
      <c r="CF42" s="239"/>
      <c r="CG42" s="239"/>
      <c r="CH42" s="239"/>
      <c r="CI42" s="239"/>
      <c r="CJ42" s="239"/>
      <c r="CK42" s="239"/>
      <c r="CL42" s="239"/>
      <c r="CM42" s="239"/>
      <c r="CN42" s="239"/>
      <c r="CO42" s="239"/>
      <c r="CP42" s="239" t="s">
        <v>184</v>
      </c>
      <c r="CQ42" s="239"/>
      <c r="CR42" s="239"/>
      <c r="CS42" s="239"/>
      <c r="CT42" s="239"/>
      <c r="CU42" s="239" t="s">
        <v>184</v>
      </c>
      <c r="CV42" s="239"/>
      <c r="CW42" s="239"/>
      <c r="CX42" s="239"/>
      <c r="CY42" s="239"/>
      <c r="CZ42" s="239"/>
      <c r="DA42" s="239"/>
      <c r="DB42" s="239"/>
      <c r="DC42" s="239"/>
      <c r="DD42" s="239"/>
      <c r="DE42" s="239" t="s">
        <v>1556</v>
      </c>
      <c r="DF42" s="239"/>
      <c r="DG42" s="239"/>
      <c r="DH42" s="239"/>
      <c r="DI42" s="239"/>
      <c r="DJ42" s="239"/>
      <c r="DK42" s="239"/>
    </row>
    <row r="43" spans="1:123" ht="6" customHeight="1">
      <c r="W43" s="237"/>
      <c r="Y43" s="237"/>
      <c r="Z43" s="237"/>
      <c r="AC43" s="237"/>
      <c r="AJ43" s="237"/>
      <c r="AN43" s="237"/>
      <c r="CS43" s="239"/>
      <c r="CT43" s="239"/>
      <c r="CU43" s="239"/>
      <c r="CV43" s="239"/>
      <c r="CW43" s="239"/>
      <c r="CX43" s="239"/>
      <c r="CY43" s="239"/>
      <c r="CZ43" s="239"/>
      <c r="DA43" s="239"/>
      <c r="DB43" s="239"/>
      <c r="DC43" s="239"/>
      <c r="DD43" s="239"/>
      <c r="DE43" s="239"/>
      <c r="DF43" s="239"/>
      <c r="DG43" s="239"/>
      <c r="DH43" s="239"/>
      <c r="DI43" s="239"/>
      <c r="DJ43" s="239"/>
      <c r="DK43" s="239"/>
      <c r="DL43" s="17"/>
      <c r="DM43" s="17"/>
      <c r="DN43" s="17"/>
      <c r="DO43" s="17"/>
      <c r="DP43" s="17"/>
      <c r="DQ43" s="17"/>
      <c r="DR43" s="17"/>
      <c r="DS43" s="17"/>
    </row>
    <row r="44" spans="1:123">
      <c r="B44" s="238" t="s">
        <v>308</v>
      </c>
      <c r="W44" s="237"/>
      <c r="Y44" s="237"/>
      <c r="Z44" s="237"/>
      <c r="AC44" s="237"/>
      <c r="AJ44" s="237"/>
      <c r="AN44" s="237"/>
      <c r="CS44" s="239"/>
      <c r="CT44" s="239"/>
      <c r="CU44" s="239"/>
      <c r="CV44" s="239"/>
      <c r="CW44" s="239"/>
      <c r="CX44" s="239"/>
      <c r="CY44" s="239"/>
      <c r="CZ44" s="239"/>
      <c r="DA44" s="239"/>
      <c r="DB44" s="239"/>
      <c r="DC44" s="239"/>
      <c r="DD44" s="239"/>
      <c r="DE44" s="239"/>
      <c r="DF44" s="239"/>
      <c r="DG44" s="239"/>
      <c r="DH44" s="239"/>
      <c r="DI44" s="239"/>
      <c r="DJ44" s="239"/>
      <c r="DK44" s="239"/>
      <c r="DL44" s="17"/>
      <c r="DM44" s="17"/>
      <c r="DN44" s="17"/>
      <c r="DO44" s="17"/>
      <c r="DP44" s="17"/>
      <c r="DQ44" s="17"/>
      <c r="DR44" s="17"/>
      <c r="DS44" s="17"/>
    </row>
    <row r="45" spans="1:123">
      <c r="C45" s="237" t="s">
        <v>1006</v>
      </c>
      <c r="W45" s="237"/>
      <c r="Y45" s="237"/>
      <c r="Z45" s="237"/>
      <c r="AA45" s="239" t="s">
        <v>440</v>
      </c>
      <c r="AC45" s="237"/>
      <c r="AJ45" s="237"/>
      <c r="AN45" s="237"/>
      <c r="BE45" s="239" t="s">
        <v>184</v>
      </c>
      <c r="CS45" s="239"/>
      <c r="CT45" s="239"/>
      <c r="CU45" s="239"/>
      <c r="CV45" s="239"/>
      <c r="CW45" s="239"/>
      <c r="CX45" s="239"/>
      <c r="CY45" s="239"/>
      <c r="CZ45" s="239"/>
      <c r="DA45" s="239"/>
      <c r="DB45" s="239"/>
      <c r="DC45" s="239"/>
      <c r="DD45" s="239"/>
      <c r="DE45" s="239"/>
      <c r="DF45" s="239"/>
      <c r="DG45" s="239"/>
      <c r="DH45" s="239"/>
      <c r="DI45" s="239"/>
      <c r="DJ45" s="239"/>
      <c r="DK45" s="239"/>
      <c r="DL45" s="17"/>
      <c r="DM45" s="17"/>
      <c r="DN45" s="17"/>
      <c r="DO45" s="17"/>
      <c r="DP45" s="17"/>
      <c r="DQ45" s="17"/>
      <c r="DR45" s="17"/>
      <c r="DS45" s="17"/>
    </row>
    <row r="46" spans="1:123">
      <c r="C46" s="237" t="s">
        <v>309</v>
      </c>
      <c r="E46" s="239" t="s">
        <v>184</v>
      </c>
      <c r="F46" s="239" t="s">
        <v>184</v>
      </c>
      <c r="G46" s="239" t="s">
        <v>184</v>
      </c>
      <c r="I46" s="239" t="s">
        <v>184</v>
      </c>
      <c r="J46" s="239" t="s">
        <v>184</v>
      </c>
      <c r="K46" s="239" t="s">
        <v>184</v>
      </c>
      <c r="L46" s="239" t="s">
        <v>184</v>
      </c>
      <c r="M46" s="239" t="s">
        <v>184</v>
      </c>
      <c r="N46" s="239" t="s">
        <v>184</v>
      </c>
      <c r="P46" s="239" t="s">
        <v>184</v>
      </c>
      <c r="R46" s="239" t="s">
        <v>184</v>
      </c>
      <c r="S46" s="239" t="s">
        <v>184</v>
      </c>
      <c r="T46" s="239" t="s">
        <v>184</v>
      </c>
      <c r="U46" s="239" t="s">
        <v>184</v>
      </c>
      <c r="V46" s="239" t="s">
        <v>184</v>
      </c>
      <c r="W46" s="237" t="s">
        <v>184</v>
      </c>
      <c r="X46" s="239" t="s">
        <v>184</v>
      </c>
      <c r="Y46" s="237" t="s">
        <v>184</v>
      </c>
      <c r="Z46" s="237" t="s">
        <v>184</v>
      </c>
      <c r="AB46" s="239" t="s">
        <v>184</v>
      </c>
      <c r="AC46" s="237" t="s">
        <v>184</v>
      </c>
      <c r="AD46" s="239" t="s">
        <v>184</v>
      </c>
      <c r="AE46" s="239" t="s">
        <v>184</v>
      </c>
      <c r="AF46" s="239" t="s">
        <v>184</v>
      </c>
      <c r="AG46" s="239" t="s">
        <v>184</v>
      </c>
      <c r="AI46" s="239" t="s">
        <v>184</v>
      </c>
      <c r="AJ46" s="237" t="s">
        <v>184</v>
      </c>
      <c r="AK46" s="239" t="s">
        <v>184</v>
      </c>
      <c r="AL46" s="239" t="s">
        <v>437</v>
      </c>
      <c r="AM46" s="239" t="s">
        <v>184</v>
      </c>
      <c r="AN46" s="237" t="s">
        <v>184</v>
      </c>
      <c r="AO46" s="239" t="s">
        <v>184</v>
      </c>
      <c r="AP46" s="239" t="s">
        <v>184</v>
      </c>
      <c r="AQ46" s="239" t="s">
        <v>184</v>
      </c>
      <c r="AR46" s="239" t="s">
        <v>184</v>
      </c>
      <c r="AS46" s="239" t="s">
        <v>184</v>
      </c>
      <c r="AT46" s="239" t="s">
        <v>184</v>
      </c>
      <c r="AU46" s="239" t="s">
        <v>184</v>
      </c>
      <c r="AV46" s="239" t="s">
        <v>184</v>
      </c>
      <c r="AW46" s="239" t="s">
        <v>184</v>
      </c>
      <c r="AX46" s="239" t="s">
        <v>184</v>
      </c>
      <c r="AY46" s="239" t="s">
        <v>184</v>
      </c>
      <c r="AZ46" s="239" t="s">
        <v>184</v>
      </c>
      <c r="BA46" s="239" t="s">
        <v>184</v>
      </c>
      <c r="BB46" s="239" t="s">
        <v>184</v>
      </c>
      <c r="BC46" s="239" t="s">
        <v>184</v>
      </c>
      <c r="BD46" s="239" t="s">
        <v>184</v>
      </c>
      <c r="BF46" s="239" t="s">
        <v>184</v>
      </c>
      <c r="BG46" s="239" t="s">
        <v>184</v>
      </c>
      <c r="BH46" s="239" t="s">
        <v>184</v>
      </c>
      <c r="BI46" s="239" t="s">
        <v>184</v>
      </c>
      <c r="BJ46" s="239" t="s">
        <v>184</v>
      </c>
      <c r="BK46" s="239" t="s">
        <v>184</v>
      </c>
      <c r="BL46" s="239" t="s">
        <v>184</v>
      </c>
      <c r="BM46" s="239" t="s">
        <v>184</v>
      </c>
      <c r="BN46" s="239" t="s">
        <v>184</v>
      </c>
      <c r="BO46" s="239" t="s">
        <v>184</v>
      </c>
      <c r="BP46" s="239" t="s">
        <v>184</v>
      </c>
      <c r="BQ46" s="239" t="s">
        <v>184</v>
      </c>
      <c r="BR46" s="239" t="s">
        <v>184</v>
      </c>
      <c r="BS46" s="239" t="s">
        <v>184</v>
      </c>
      <c r="BT46" s="239" t="s">
        <v>439</v>
      </c>
      <c r="BU46" s="239" t="s">
        <v>184</v>
      </c>
      <c r="BV46" s="239" t="s">
        <v>184</v>
      </c>
      <c r="BW46" s="239" t="s">
        <v>184</v>
      </c>
      <c r="BX46" s="239" t="s">
        <v>184</v>
      </c>
      <c r="BY46" s="239" t="s">
        <v>184</v>
      </c>
      <c r="BZ46" s="239" t="s">
        <v>184</v>
      </c>
      <c r="CA46" s="239" t="s">
        <v>184</v>
      </c>
      <c r="CC46" s="239" t="s">
        <v>184</v>
      </c>
      <c r="CD46" s="239" t="s">
        <v>184</v>
      </c>
      <c r="CE46" s="239" t="s">
        <v>184</v>
      </c>
      <c r="CF46" s="239" t="s">
        <v>184</v>
      </c>
      <c r="CG46" s="239" t="s">
        <v>184</v>
      </c>
      <c r="CH46" s="239" t="s">
        <v>184</v>
      </c>
      <c r="CI46" s="239" t="s">
        <v>184</v>
      </c>
      <c r="CJ46" s="239" t="s">
        <v>184</v>
      </c>
      <c r="CK46" s="239" t="s">
        <v>184</v>
      </c>
      <c r="CL46" s="239" t="s">
        <v>184</v>
      </c>
      <c r="CM46" s="239" t="s">
        <v>184</v>
      </c>
      <c r="CN46" s="239" t="s">
        <v>184</v>
      </c>
      <c r="CO46" s="239" t="s">
        <v>184</v>
      </c>
      <c r="CP46" s="239" t="s">
        <v>184</v>
      </c>
      <c r="CQ46" s="239" t="s">
        <v>184</v>
      </c>
      <c r="CR46" s="239" t="s">
        <v>184</v>
      </c>
      <c r="CS46" s="239" t="s">
        <v>184</v>
      </c>
      <c r="CT46" s="239" t="s">
        <v>184</v>
      </c>
      <c r="CU46" s="239" t="s">
        <v>184</v>
      </c>
      <c r="CV46" s="239" t="s">
        <v>184</v>
      </c>
      <c r="CW46" s="239" t="s">
        <v>184</v>
      </c>
      <c r="CX46" s="239" t="s">
        <v>184</v>
      </c>
      <c r="CY46" s="239" t="s">
        <v>184</v>
      </c>
      <c r="CZ46" s="239" t="s">
        <v>184</v>
      </c>
      <c r="DA46" s="239" t="s">
        <v>184</v>
      </c>
      <c r="DB46" s="239" t="s">
        <v>184</v>
      </c>
      <c r="DC46" s="239" t="s">
        <v>184</v>
      </c>
      <c r="DD46" s="239" t="s">
        <v>184</v>
      </c>
      <c r="DE46" s="239" t="s">
        <v>438</v>
      </c>
      <c r="DF46" s="239" t="s">
        <v>184</v>
      </c>
      <c r="DG46" s="239" t="s">
        <v>184</v>
      </c>
      <c r="DH46" s="239" t="s">
        <v>184</v>
      </c>
      <c r="DI46" s="239" t="s">
        <v>184</v>
      </c>
      <c r="DJ46" s="239" t="s">
        <v>184</v>
      </c>
      <c r="DK46" s="239" t="s">
        <v>184</v>
      </c>
      <c r="DL46" s="17"/>
      <c r="DM46" s="17"/>
      <c r="DN46" s="17"/>
      <c r="DO46" s="17"/>
      <c r="DP46" s="17"/>
      <c r="DQ46" s="17"/>
      <c r="DR46" s="17"/>
      <c r="DS46" s="17"/>
    </row>
    <row r="47" spans="1:123">
      <c r="C47" s="237" t="s">
        <v>340</v>
      </c>
      <c r="H47" s="239" t="s">
        <v>184</v>
      </c>
      <c r="O47" s="239" t="s">
        <v>184</v>
      </c>
      <c r="Q47" s="239" t="s">
        <v>184</v>
      </c>
      <c r="W47" s="237"/>
      <c r="Y47" s="237"/>
      <c r="Z47" s="237"/>
      <c r="AC47" s="237"/>
      <c r="AH47" s="239" t="s">
        <v>184</v>
      </c>
      <c r="AJ47" s="237"/>
      <c r="AN47" s="237"/>
      <c r="CB47" s="239" t="s">
        <v>184</v>
      </c>
      <c r="CS47" s="239"/>
      <c r="CT47" s="239"/>
      <c r="CU47" s="239"/>
      <c r="CV47" s="239"/>
      <c r="CW47" s="239"/>
      <c r="CX47" s="239"/>
      <c r="CY47" s="239"/>
      <c r="CZ47" s="239"/>
      <c r="DA47" s="239"/>
      <c r="DB47" s="239"/>
      <c r="DC47" s="239"/>
      <c r="DD47" s="239"/>
      <c r="DE47" s="239"/>
      <c r="DF47" s="239"/>
      <c r="DG47" s="239"/>
      <c r="DH47" s="239"/>
      <c r="DI47" s="239"/>
      <c r="DJ47" s="239"/>
      <c r="DK47" s="239"/>
      <c r="DL47" s="17"/>
      <c r="DM47" s="17"/>
      <c r="DN47" s="17"/>
      <c r="DO47" s="17"/>
      <c r="DP47" s="17"/>
      <c r="DQ47" s="17"/>
      <c r="DR47" s="17"/>
      <c r="DS47" s="17"/>
    </row>
    <row r="48" spans="1:123">
      <c r="C48" s="237" t="s">
        <v>1543</v>
      </c>
      <c r="H48" s="239" t="s">
        <v>184</v>
      </c>
      <c r="W48" s="237"/>
      <c r="Y48" s="237"/>
      <c r="Z48" s="237"/>
      <c r="AC48" s="237"/>
      <c r="AJ48" s="237"/>
      <c r="AN48" s="237"/>
      <c r="AV48" s="239" t="s">
        <v>184</v>
      </c>
      <c r="CS48" s="239"/>
      <c r="CT48" s="239"/>
      <c r="CU48" s="239"/>
      <c r="CV48" s="239"/>
      <c r="CW48" s="239"/>
      <c r="CX48" s="239"/>
      <c r="CY48" s="239"/>
      <c r="CZ48" s="239"/>
      <c r="DA48" s="239"/>
      <c r="DB48" s="239"/>
      <c r="DC48" s="239"/>
      <c r="DD48" s="239"/>
      <c r="DE48" s="239" t="s">
        <v>1545</v>
      </c>
      <c r="DF48" s="239"/>
      <c r="DG48" s="239"/>
      <c r="DH48" s="239" t="s">
        <v>429</v>
      </c>
      <c r="DI48" s="239"/>
      <c r="DJ48" s="239"/>
      <c r="DK48" s="239"/>
      <c r="DL48" s="17"/>
      <c r="DM48" s="17"/>
      <c r="DN48" s="17"/>
      <c r="DO48" s="17"/>
      <c r="DP48" s="17"/>
      <c r="DQ48" s="17"/>
      <c r="DR48" s="17"/>
      <c r="DS48" s="17"/>
    </row>
    <row r="49" spans="1:115" s="107" customFormat="1" ht="8.25" customHeight="1">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row>
    <row r="50" spans="1:115">
      <c r="A50" s="243" t="s">
        <v>1463</v>
      </c>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row>
    <row r="51" spans="1:115" ht="14">
      <c r="A51" s="312" t="s">
        <v>404</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row>
    <row r="52" spans="1:115" ht="14.5">
      <c r="A52" s="312" t="s">
        <v>405</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row>
    <row r="53" spans="1:115" ht="15" customHeight="1">
      <c r="A53" s="319" t="s">
        <v>1555</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row>
    <row r="54" spans="1:115" ht="15" customHeight="1">
      <c r="A54" s="320" t="s">
        <v>406</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320"/>
      <c r="DA54" s="320"/>
      <c r="DB54" s="320"/>
      <c r="DC54" s="320"/>
      <c r="DD54" s="320"/>
      <c r="DE54" s="320"/>
      <c r="DF54" s="320"/>
      <c r="DG54" s="320"/>
      <c r="DH54" s="320"/>
      <c r="DI54" s="320"/>
      <c r="DJ54" s="320"/>
    </row>
    <row r="55" spans="1:115" ht="14">
      <c r="A55" s="309" t="s">
        <v>407</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row>
    <row r="56" spans="1:115" ht="14.5">
      <c r="A56" s="309" t="s">
        <v>441</v>
      </c>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row>
    <row r="57" spans="1:115" s="316" customFormat="1" ht="14.5">
      <c r="A57" s="317" t="s">
        <v>1465</v>
      </c>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15"/>
      <c r="CE57" s="315"/>
      <c r="CF57" s="315"/>
      <c r="CG57" s="315"/>
      <c r="CH57" s="315"/>
      <c r="CI57" s="315"/>
      <c r="CJ57" s="315"/>
      <c r="CK57" s="315"/>
      <c r="CL57" s="315"/>
      <c r="CM57" s="315"/>
      <c r="CN57" s="315"/>
      <c r="CO57" s="315"/>
      <c r="CP57" s="315"/>
      <c r="CQ57" s="315"/>
      <c r="CR57" s="315"/>
    </row>
    <row r="58" spans="1:115" s="316" customFormat="1" ht="14.5">
      <c r="A58" s="317" t="s">
        <v>769</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15"/>
      <c r="CJ58" s="315"/>
      <c r="CK58" s="315"/>
      <c r="CL58" s="315"/>
      <c r="CM58" s="315"/>
      <c r="CN58" s="315"/>
      <c r="CO58" s="315"/>
      <c r="CP58" s="315"/>
      <c r="CQ58" s="315"/>
      <c r="CR58" s="315"/>
    </row>
    <row r="59" spans="1:115" s="316" customFormat="1" ht="14.5">
      <c r="A59" s="317" t="s">
        <v>1464</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315"/>
      <c r="CE59" s="315"/>
      <c r="CF59" s="315"/>
      <c r="CG59" s="315"/>
      <c r="CH59" s="315"/>
      <c r="CI59" s="315"/>
      <c r="CJ59" s="315"/>
      <c r="CK59" s="315"/>
      <c r="CL59" s="315"/>
      <c r="CM59" s="315"/>
      <c r="CN59" s="315"/>
      <c r="CO59" s="315"/>
      <c r="CP59" s="315"/>
      <c r="CQ59" s="315"/>
      <c r="CR59" s="315"/>
    </row>
    <row r="60" spans="1:115" s="316" customFormat="1" ht="14.5">
      <c r="A60" s="317" t="s">
        <v>770</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row>
    <row r="61" spans="1:115" s="316" customFormat="1" ht="14.5">
      <c r="A61" s="318" t="s">
        <v>1637</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row>
    <row r="62" spans="1:115" s="316" customFormat="1" ht="14.5">
      <c r="A62" s="317" t="s">
        <v>1553</v>
      </c>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row>
    <row r="63" spans="1:115" s="316" customFormat="1" ht="14.5">
      <c r="A63" s="317" t="s">
        <v>1466</v>
      </c>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315"/>
      <c r="CE63" s="315"/>
      <c r="CF63" s="315"/>
      <c r="CG63" s="315"/>
      <c r="CH63" s="315"/>
      <c r="CI63" s="315"/>
      <c r="CJ63" s="315"/>
      <c r="CK63" s="315"/>
      <c r="CL63" s="315"/>
      <c r="CM63" s="315"/>
      <c r="CN63" s="315"/>
      <c r="CO63" s="315"/>
      <c r="CP63" s="315"/>
      <c r="CQ63" s="315"/>
      <c r="CR63" s="315"/>
    </row>
    <row r="64" spans="1:115" s="316" customFormat="1" ht="14.5">
      <c r="A64" s="317" t="s">
        <v>1467</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315"/>
      <c r="BX64" s="315"/>
      <c r="BY64" s="315"/>
      <c r="BZ64" s="315"/>
      <c r="CA64" s="315"/>
      <c r="CB64" s="315"/>
      <c r="CC64" s="315"/>
      <c r="CD64" s="315"/>
      <c r="CE64" s="315"/>
      <c r="CF64" s="315"/>
      <c r="CG64" s="315"/>
      <c r="CH64" s="315"/>
      <c r="CI64" s="315"/>
      <c r="CJ64" s="315"/>
      <c r="CK64" s="315"/>
      <c r="CL64" s="315"/>
      <c r="CM64" s="315"/>
      <c r="CN64" s="315"/>
      <c r="CO64" s="315"/>
      <c r="CP64" s="315"/>
      <c r="CQ64" s="315"/>
      <c r="CR64" s="315"/>
    </row>
    <row r="65" spans="1:115" s="316" customFormat="1" ht="14.5">
      <c r="A65" s="318" t="s">
        <v>1468</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row>
    <row r="66" spans="1:115" s="316" customFormat="1" ht="14.5">
      <c r="A66" s="317" t="s">
        <v>771</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315"/>
      <c r="BX66" s="315"/>
      <c r="BY66" s="315"/>
      <c r="BZ66" s="315"/>
      <c r="CA66" s="315"/>
      <c r="CB66" s="315"/>
      <c r="CC66" s="315"/>
      <c r="CD66" s="315"/>
      <c r="CE66" s="315"/>
      <c r="CF66" s="315"/>
      <c r="CG66" s="315"/>
      <c r="CH66" s="315"/>
      <c r="CI66" s="315"/>
      <c r="CJ66" s="315"/>
      <c r="CK66" s="315"/>
      <c r="CL66" s="315"/>
      <c r="CM66" s="315"/>
      <c r="CN66" s="315"/>
      <c r="CO66" s="315"/>
      <c r="CP66" s="315"/>
      <c r="CQ66" s="315"/>
      <c r="CR66" s="315"/>
    </row>
    <row r="67" spans="1:115" s="316" customFormat="1" ht="14.5">
      <c r="A67" s="317" t="s">
        <v>772</v>
      </c>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5"/>
      <c r="CN67" s="315"/>
      <c r="CO67" s="315"/>
      <c r="CP67" s="315"/>
      <c r="CQ67" s="315"/>
      <c r="CR67" s="315"/>
    </row>
    <row r="68" spans="1:115" s="316" customFormat="1" ht="14.5">
      <c r="A68" s="317" t="s">
        <v>1469</v>
      </c>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315"/>
      <c r="CO68" s="315"/>
      <c r="CP68" s="315"/>
      <c r="CQ68" s="315"/>
      <c r="CR68" s="315"/>
    </row>
    <row r="69" spans="1:115" s="316" customFormat="1" ht="14.5">
      <c r="A69" s="317" t="s">
        <v>1470</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5"/>
      <c r="BX69" s="315"/>
      <c r="BY69" s="315"/>
      <c r="BZ69" s="315"/>
      <c r="CA69" s="315"/>
      <c r="CB69" s="315"/>
      <c r="CC69" s="315"/>
      <c r="CD69" s="315"/>
      <c r="CE69" s="315"/>
      <c r="CF69" s="315"/>
      <c r="CG69" s="315"/>
      <c r="CH69" s="315"/>
      <c r="CI69" s="315"/>
      <c r="CJ69" s="315"/>
      <c r="CK69" s="315"/>
      <c r="CL69" s="315"/>
      <c r="CM69" s="315"/>
      <c r="CN69" s="315"/>
      <c r="CO69" s="315"/>
      <c r="CP69" s="315"/>
      <c r="CQ69" s="315"/>
      <c r="CR69" s="315"/>
    </row>
    <row r="70" spans="1:115" s="316" customFormat="1" ht="16.5" customHeight="1">
      <c r="A70" s="317" t="s">
        <v>1542</v>
      </c>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315"/>
      <c r="BX70" s="315"/>
      <c r="BY70" s="315"/>
      <c r="BZ70" s="315"/>
      <c r="CA70" s="315"/>
      <c r="CB70" s="315"/>
      <c r="CC70" s="315"/>
      <c r="CD70" s="315"/>
      <c r="CE70" s="315"/>
      <c r="CF70" s="315"/>
      <c r="CG70" s="315"/>
      <c r="CH70" s="315"/>
      <c r="CI70" s="315"/>
      <c r="CJ70" s="315"/>
      <c r="CK70" s="315"/>
      <c r="CL70" s="315"/>
      <c r="CM70" s="315"/>
      <c r="CN70" s="315"/>
      <c r="CO70" s="315"/>
      <c r="CP70" s="315"/>
      <c r="CQ70" s="315"/>
      <c r="CR70" s="315"/>
    </row>
    <row r="71" spans="1:115" s="105" customFormat="1" ht="24" customHeight="1">
      <c r="A71" s="308" t="s">
        <v>1614</v>
      </c>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8"/>
      <c r="CK71" s="308"/>
      <c r="CL71" s="308"/>
      <c r="CM71" s="308"/>
      <c r="CN71" s="308"/>
      <c r="CO71" s="308"/>
      <c r="CP71" s="308"/>
      <c r="CQ71" s="308"/>
      <c r="CR71" s="308"/>
      <c r="CS71" s="308"/>
      <c r="CT71" s="308"/>
      <c r="CU71" s="308"/>
      <c r="CV71" s="308"/>
      <c r="CW71" s="308"/>
      <c r="CX71" s="308"/>
      <c r="CY71" s="308"/>
      <c r="CZ71" s="308"/>
      <c r="DA71" s="308"/>
      <c r="DB71" s="308"/>
      <c r="DC71" s="308"/>
      <c r="DD71" s="308"/>
      <c r="DE71" s="308"/>
      <c r="DF71" s="308"/>
      <c r="DG71" s="308"/>
      <c r="DH71" s="308"/>
      <c r="DI71" s="308"/>
      <c r="DJ71" s="308"/>
      <c r="DK71" s="245"/>
    </row>
    <row r="72" spans="1:115" s="316" customFormat="1" ht="14.5">
      <c r="A72" s="314" t="s">
        <v>1544</v>
      </c>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5"/>
      <c r="CN72" s="315"/>
      <c r="CO72" s="315"/>
      <c r="CP72" s="315"/>
      <c r="CQ72" s="315"/>
      <c r="CR72" s="315"/>
    </row>
    <row r="73" spans="1:115" s="316" customFormat="1" ht="14.5">
      <c r="A73" s="314" t="s">
        <v>1546</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315"/>
      <c r="BX73" s="315"/>
      <c r="BY73" s="315"/>
      <c r="BZ73" s="315"/>
      <c r="CA73" s="315"/>
      <c r="CB73" s="315"/>
      <c r="CC73" s="315"/>
      <c r="CD73" s="315"/>
      <c r="CE73" s="315"/>
      <c r="CF73" s="315"/>
      <c r="CG73" s="315"/>
      <c r="CH73" s="315"/>
      <c r="CI73" s="315"/>
      <c r="CJ73" s="315"/>
      <c r="CK73" s="315"/>
      <c r="CL73" s="315"/>
      <c r="CM73" s="315"/>
      <c r="CN73" s="315"/>
      <c r="CO73" s="315"/>
      <c r="CP73" s="315"/>
      <c r="CQ73" s="315"/>
      <c r="CR73" s="315"/>
    </row>
    <row r="74" spans="1:115" s="316" customFormat="1" ht="14.5">
      <c r="A74" s="314" t="s">
        <v>1640</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c r="CG74" s="315"/>
      <c r="CH74" s="315"/>
      <c r="CI74" s="315"/>
      <c r="CJ74" s="315"/>
      <c r="CK74" s="315"/>
      <c r="CL74" s="315"/>
      <c r="CM74" s="315"/>
      <c r="CN74" s="315"/>
      <c r="CO74" s="315"/>
      <c r="CP74" s="315"/>
      <c r="CQ74" s="315"/>
      <c r="CR74" s="315"/>
    </row>
    <row r="75" spans="1:115" s="316" customFormat="1" ht="14.5">
      <c r="A75" s="314" t="s">
        <v>1639</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5"/>
      <c r="CO75" s="315"/>
      <c r="CP75" s="315"/>
      <c r="CQ75" s="315"/>
      <c r="CR75" s="315"/>
    </row>
    <row r="76" spans="1:115" s="316" customFormat="1" ht="14.5">
      <c r="A76" s="314" t="s">
        <v>1638</v>
      </c>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5"/>
      <c r="CP76" s="315"/>
      <c r="CQ76" s="315"/>
      <c r="CR76" s="315"/>
    </row>
    <row r="77" spans="1:115" s="316" customFormat="1" ht="14.5">
      <c r="A77" s="314" t="s">
        <v>1554</v>
      </c>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row>
    <row r="78" spans="1:115" s="316" customFormat="1" ht="14.5">
      <c r="A78" s="314" t="s">
        <v>1548</v>
      </c>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row>
    <row r="79" spans="1:115" s="316" customFormat="1" ht="14.5">
      <c r="A79" s="314" t="s">
        <v>1549</v>
      </c>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5"/>
      <c r="BO79" s="315"/>
      <c r="BP79" s="315"/>
      <c r="BQ79" s="315"/>
      <c r="BR79" s="315"/>
      <c r="BS79" s="315"/>
      <c r="BT79" s="315"/>
      <c r="BU79" s="315"/>
      <c r="BV79" s="315"/>
      <c r="BW79" s="315"/>
      <c r="BX79" s="315"/>
      <c r="BY79" s="315"/>
      <c r="BZ79" s="315"/>
      <c r="CA79" s="315"/>
      <c r="CB79" s="315"/>
      <c r="CC79" s="315"/>
      <c r="CD79" s="315"/>
      <c r="CE79" s="315"/>
      <c r="CF79" s="315"/>
      <c r="CG79" s="315"/>
      <c r="CH79" s="315"/>
      <c r="CI79" s="315"/>
      <c r="CJ79" s="315"/>
      <c r="CK79" s="315"/>
      <c r="CL79" s="315"/>
      <c r="CM79" s="315"/>
      <c r="CN79" s="315"/>
      <c r="CO79" s="315"/>
      <c r="CP79" s="315"/>
      <c r="CQ79" s="315"/>
      <c r="CR79" s="315"/>
    </row>
    <row r="80" spans="1:115" s="316" customFormat="1" ht="14.5">
      <c r="A80" s="314" t="s">
        <v>1550</v>
      </c>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315"/>
      <c r="BT80" s="315"/>
      <c r="BU80" s="315"/>
      <c r="BV80" s="315"/>
      <c r="BW80" s="315"/>
      <c r="BX80" s="315"/>
      <c r="BY80" s="315"/>
      <c r="BZ80" s="315"/>
      <c r="CA80" s="315"/>
      <c r="CB80" s="315"/>
      <c r="CC80" s="315"/>
      <c r="CD80" s="315"/>
      <c r="CE80" s="315"/>
      <c r="CF80" s="315"/>
      <c r="CG80" s="315"/>
      <c r="CH80" s="315"/>
      <c r="CI80" s="315"/>
      <c r="CJ80" s="315"/>
      <c r="CK80" s="315"/>
      <c r="CL80" s="315"/>
      <c r="CM80" s="315"/>
      <c r="CN80" s="315"/>
      <c r="CO80" s="315"/>
      <c r="CP80" s="315"/>
      <c r="CQ80" s="315"/>
      <c r="CR80" s="315"/>
    </row>
    <row r="81" spans="1:115" s="316" customFormat="1" ht="14.5">
      <c r="A81" s="314" t="s">
        <v>1551</v>
      </c>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c r="BL81" s="315"/>
      <c r="BM81" s="315"/>
      <c r="BN81" s="315"/>
      <c r="BO81" s="315"/>
      <c r="BP81" s="315"/>
      <c r="BQ81" s="315"/>
      <c r="BR81" s="315"/>
      <c r="BS81" s="315"/>
      <c r="BT81" s="315"/>
      <c r="BU81" s="315"/>
      <c r="BV81" s="315"/>
      <c r="BW81" s="315"/>
      <c r="BX81" s="315"/>
      <c r="BY81" s="315"/>
      <c r="BZ81" s="315"/>
      <c r="CA81" s="315"/>
      <c r="CB81" s="315"/>
      <c r="CC81" s="315"/>
      <c r="CD81" s="315"/>
      <c r="CE81" s="315"/>
      <c r="CF81" s="315"/>
      <c r="CG81" s="315"/>
      <c r="CH81" s="315"/>
      <c r="CI81" s="315"/>
      <c r="CJ81" s="315"/>
      <c r="CK81" s="315"/>
      <c r="CL81" s="315"/>
      <c r="CM81" s="315"/>
      <c r="CN81" s="315"/>
      <c r="CO81" s="315"/>
      <c r="CP81" s="315"/>
      <c r="CQ81" s="315"/>
      <c r="CR81" s="315"/>
    </row>
    <row r="82" spans="1:115" s="88" customFormat="1" ht="14.5">
      <c r="A82" s="237" t="s">
        <v>1552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6"/>
      <c r="CK82" s="246"/>
      <c r="CL82" s="246"/>
      <c r="CM82" s="246"/>
      <c r="CN82" s="246"/>
      <c r="CO82" s="246"/>
      <c r="CP82" s="246"/>
      <c r="CQ82" s="246"/>
      <c r="CR82" s="246"/>
      <c r="CS82" s="247"/>
      <c r="CT82" s="247"/>
      <c r="CU82" s="247"/>
      <c r="CV82" s="247"/>
      <c r="CW82" s="247"/>
      <c r="CX82" s="247"/>
      <c r="CY82" s="247"/>
      <c r="CZ82" s="247"/>
      <c r="DA82" s="247"/>
      <c r="DB82" s="247"/>
      <c r="DC82" s="247"/>
      <c r="DD82" s="247"/>
      <c r="DE82" s="247"/>
      <c r="DF82" s="247"/>
      <c r="DG82" s="247"/>
      <c r="DH82" s="247"/>
      <c r="DI82" s="247"/>
      <c r="DJ82" s="247"/>
      <c r="DK82" s="247"/>
    </row>
    <row r="83" spans="1:115" s="167" customFormat="1" ht="14.5">
      <c r="A83" s="237" t="s">
        <v>1557</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c r="CO83" s="246"/>
      <c r="CP83" s="246"/>
      <c r="CQ83" s="246"/>
      <c r="CR83" s="246"/>
      <c r="CS83" s="247"/>
      <c r="CT83" s="247"/>
      <c r="CU83" s="247"/>
      <c r="CV83" s="247"/>
      <c r="CW83" s="247"/>
      <c r="CX83" s="247"/>
      <c r="CY83" s="247"/>
      <c r="CZ83" s="247"/>
      <c r="DA83" s="247"/>
      <c r="DB83" s="247"/>
      <c r="DC83" s="247"/>
      <c r="DD83" s="247"/>
      <c r="DE83" s="247"/>
      <c r="DF83" s="247"/>
      <c r="DG83" s="247"/>
      <c r="DH83" s="247"/>
      <c r="DI83" s="247"/>
      <c r="DJ83" s="247"/>
      <c r="DK83" s="247"/>
    </row>
    <row r="84" spans="1:115" s="169" customFormat="1" ht="14.5">
      <c r="A84" s="237" t="s">
        <v>1610</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c r="CO84" s="246"/>
      <c r="CP84" s="246"/>
      <c r="CQ84" s="246"/>
      <c r="CR84" s="246"/>
      <c r="CS84" s="247"/>
      <c r="CT84" s="247"/>
      <c r="CU84" s="247"/>
      <c r="CV84" s="247"/>
      <c r="CW84" s="247"/>
      <c r="CX84" s="247"/>
      <c r="CY84" s="247"/>
      <c r="CZ84" s="247"/>
      <c r="DA84" s="247"/>
      <c r="DB84" s="247"/>
      <c r="DC84" s="247"/>
      <c r="DD84" s="247"/>
      <c r="DE84" s="247"/>
      <c r="DF84" s="247"/>
      <c r="DG84" s="247"/>
      <c r="DH84" s="247"/>
      <c r="DI84" s="247"/>
      <c r="DJ84" s="247"/>
      <c r="DK84" s="247"/>
    </row>
    <row r="85" spans="1:115" s="169" customFormat="1" ht="14.5">
      <c r="A85" s="237" t="s">
        <v>1613</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c r="CP85" s="246"/>
      <c r="CQ85" s="246"/>
      <c r="CR85" s="246"/>
      <c r="CS85" s="247"/>
      <c r="CT85" s="247"/>
      <c r="CU85" s="247"/>
      <c r="CV85" s="247"/>
      <c r="CW85" s="247"/>
      <c r="CX85" s="247"/>
      <c r="CY85" s="247"/>
      <c r="CZ85" s="247"/>
      <c r="DA85" s="247"/>
      <c r="DB85" s="247"/>
      <c r="DC85" s="247"/>
      <c r="DD85" s="247"/>
      <c r="DE85" s="247"/>
      <c r="DF85" s="247"/>
      <c r="DG85" s="247"/>
      <c r="DH85" s="247"/>
      <c r="DI85" s="247"/>
      <c r="DJ85" s="247"/>
      <c r="DK85" s="247"/>
    </row>
    <row r="86" spans="1:115" ht="12" customHeight="1">
      <c r="A86" s="309" t="s">
        <v>765</v>
      </c>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row>
    <row r="87" spans="1:115" ht="10.5" customHeight="1"/>
  </sheetData>
  <sortState columnSort="1" ref="E1:DK49">
    <sortCondition ref="E1:DK1"/>
  </sortState>
  <mergeCells count="32">
    <mergeCell ref="A51:AJ51"/>
    <mergeCell ref="A55:AJ55"/>
    <mergeCell ref="A61:XFD61"/>
    <mergeCell ref="A60:XFD60"/>
    <mergeCell ref="A59:XFD59"/>
    <mergeCell ref="A58:XFD58"/>
    <mergeCell ref="A57:XFD57"/>
    <mergeCell ref="A53:DJ53"/>
    <mergeCell ref="A54:DJ54"/>
    <mergeCell ref="A68:XFD68"/>
    <mergeCell ref="A69:XFD69"/>
    <mergeCell ref="A70:XFD70"/>
    <mergeCell ref="A62:XFD62"/>
    <mergeCell ref="A63:XFD63"/>
    <mergeCell ref="A64:XFD64"/>
    <mergeCell ref="A65:XFD65"/>
    <mergeCell ref="A71:DJ71"/>
    <mergeCell ref="A86:BG86"/>
    <mergeCell ref="A52:BP52"/>
    <mergeCell ref="A56:BV56"/>
    <mergeCell ref="A81:XFD81"/>
    <mergeCell ref="A76:XFD76"/>
    <mergeCell ref="A77:XFD77"/>
    <mergeCell ref="A78:XFD78"/>
    <mergeCell ref="A79:XFD79"/>
    <mergeCell ref="A80:XFD80"/>
    <mergeCell ref="A72:XFD72"/>
    <mergeCell ref="A73:XFD73"/>
    <mergeCell ref="A74:XFD74"/>
    <mergeCell ref="A75:XFD75"/>
    <mergeCell ref="A66:XFD66"/>
    <mergeCell ref="A67:XFD67"/>
  </mergeCells>
  <pageMargins left="0.7" right="0.7" top="0.75" bottom="0.75" header="0.3" footer="0.3"/>
  <pageSetup scale="75" orientation="landscape" verticalDpi="0" r:id="rId1"/>
</worksheet>
</file>

<file path=xl/worksheets/sheet6.xml><?xml version="1.0" encoding="utf-8"?>
<worksheet xmlns="http://schemas.openxmlformats.org/spreadsheetml/2006/main" xmlns:r="http://schemas.openxmlformats.org/officeDocument/2006/relationships">
  <dimension ref="A1:DB52"/>
  <sheetViews>
    <sheetView showGridLines="0" zoomScale="80" zoomScaleNormal="80" workbookViewId="0">
      <pane xSplit="2" ySplit="1" topLeftCell="C2" activePane="bottomRight" state="frozen"/>
      <selection pane="topRight" activeCell="D1" sqref="D1"/>
      <selection pane="bottomLeft" activeCell="A3" sqref="A3"/>
      <selection pane="bottomRight" activeCell="B1" sqref="B1"/>
    </sheetView>
  </sheetViews>
  <sheetFormatPr defaultColWidth="9.1796875" defaultRowHeight="10.5"/>
  <cols>
    <col min="1" max="1" width="4.1796875" style="5" customWidth="1"/>
    <col min="2" max="2" width="37.1796875" style="5" customWidth="1"/>
    <col min="3" max="3" width="2.26953125" style="5" customWidth="1"/>
    <col min="4" max="4" width="2.1796875" style="5" customWidth="1"/>
    <col min="5" max="5" width="2.26953125" style="5" customWidth="1"/>
    <col min="6" max="6" width="2.54296875" style="5" customWidth="1"/>
    <col min="7" max="7" width="2.1796875" style="5" customWidth="1"/>
    <col min="8" max="9" width="4.453125" style="5" customWidth="1"/>
    <col min="10" max="10" width="2.26953125" style="5" customWidth="1"/>
    <col min="11" max="11" width="2" style="5" customWidth="1"/>
    <col min="12" max="12" width="2.26953125" style="5" customWidth="1"/>
    <col min="13" max="14" width="2.1796875" style="5" customWidth="1"/>
    <col min="15" max="15" width="4.453125" style="5" customWidth="1"/>
    <col min="16" max="16" width="2.54296875" style="5" customWidth="1"/>
    <col min="17" max="17" width="2.26953125" style="5" customWidth="1"/>
    <col min="18" max="18" width="3.1796875" style="5" customWidth="1"/>
    <col min="19" max="19" width="2.453125" style="5" customWidth="1"/>
    <col min="20" max="20" width="2.54296875" style="5" customWidth="1"/>
    <col min="21" max="21" width="2.7265625" style="5" customWidth="1"/>
    <col min="22" max="22" width="2.81640625" style="5" customWidth="1"/>
    <col min="23" max="23" width="2.26953125" style="5" customWidth="1"/>
    <col min="24" max="24" width="2.453125" style="5" customWidth="1"/>
    <col min="25" max="25" width="2.54296875" style="5" customWidth="1"/>
    <col min="26" max="26" width="2.453125" style="5" customWidth="1"/>
    <col min="27" max="27" width="4.453125" style="5" customWidth="1"/>
    <col min="28" max="28" width="2.26953125" style="5" customWidth="1"/>
    <col min="29" max="29" width="2.7265625" style="5" customWidth="1"/>
    <col min="30" max="30" width="2.54296875" style="5" customWidth="1"/>
    <col min="31" max="31" width="3" style="5" customWidth="1"/>
    <col min="32" max="32" width="3.1796875" style="5" customWidth="1"/>
    <col min="33" max="33" width="2.7265625" style="5" customWidth="1"/>
    <col min="34" max="34" width="2.26953125" style="5" customWidth="1"/>
    <col min="35" max="35" width="2.7265625" style="5" customWidth="1"/>
    <col min="36" max="37" width="2.26953125" style="5" customWidth="1"/>
    <col min="38" max="38" width="4.54296875" style="5" customWidth="1"/>
    <col min="39" max="39" width="2.54296875" style="5" customWidth="1"/>
    <col min="40" max="40" width="2.7265625" style="5" customWidth="1"/>
    <col min="41" max="41" width="2.26953125" style="5" customWidth="1"/>
    <col min="42" max="42" width="2.54296875" style="5" customWidth="1"/>
    <col min="43" max="43" width="4.453125" style="5" customWidth="1"/>
    <col min="44" max="44" width="2.7265625" style="5" customWidth="1"/>
    <col min="45" max="46" width="2.26953125" style="5" customWidth="1"/>
    <col min="47" max="47" width="4.453125" style="5" customWidth="1"/>
    <col min="48" max="49" width="2.26953125" style="5" customWidth="1"/>
    <col min="50" max="51" width="2.54296875" style="5" customWidth="1"/>
    <col min="52" max="52" width="2.26953125" style="5" customWidth="1"/>
    <col min="53" max="54" width="2.54296875" style="5" customWidth="1"/>
    <col min="55" max="56" width="2.26953125" style="5" customWidth="1"/>
    <col min="57" max="57" width="2.54296875" style="5" customWidth="1"/>
    <col min="58" max="58" width="2.26953125" style="5" customWidth="1"/>
    <col min="59" max="60" width="2.54296875" style="5" customWidth="1"/>
    <col min="61" max="61" width="2.81640625" style="5" customWidth="1"/>
    <col min="62" max="62" width="2.453125" style="5" customWidth="1"/>
    <col min="63" max="63" width="2.54296875" style="5" customWidth="1"/>
    <col min="64" max="64" width="2.7265625" style="5" customWidth="1"/>
    <col min="65" max="65" width="2.54296875" style="5" customWidth="1"/>
    <col min="66" max="66" width="4.54296875" style="5" customWidth="1"/>
    <col min="67" max="67" width="2.453125" style="5" customWidth="1"/>
    <col min="68" max="68" width="2.26953125" style="5" customWidth="1"/>
    <col min="69" max="69" width="2.453125" style="5" customWidth="1"/>
    <col min="70" max="70" width="2.7265625" style="5" customWidth="1"/>
    <col min="71" max="71" width="2.26953125" style="5" customWidth="1"/>
    <col min="72" max="72" width="2.7265625" style="5" customWidth="1"/>
    <col min="73" max="73" width="2.26953125" style="5" customWidth="1"/>
    <col min="74" max="74" width="2.7265625" style="5" customWidth="1"/>
    <col min="75" max="76" width="3" style="5" customWidth="1"/>
    <col min="77" max="77" width="2.1796875" style="5" customWidth="1"/>
    <col min="78" max="79" width="2.7265625" style="5" customWidth="1"/>
    <col min="80" max="81" width="2.54296875" style="5" customWidth="1"/>
    <col min="82" max="82" width="2.453125" style="5" customWidth="1"/>
    <col min="83" max="83" width="4.54296875" style="5" customWidth="1"/>
    <col min="84" max="84" width="4.7265625" style="5" customWidth="1"/>
    <col min="85" max="85" width="4.453125" style="5" customWidth="1"/>
    <col min="86" max="86" width="2.7265625" style="5" customWidth="1"/>
    <col min="87" max="88" width="2.54296875" style="5" customWidth="1"/>
    <col min="89" max="91" width="2.7265625" style="5" customWidth="1"/>
    <col min="92" max="92" width="2.26953125" style="5" customWidth="1"/>
    <col min="93" max="93" width="2.7265625" style="5" customWidth="1"/>
    <col min="94" max="95" width="2.54296875" style="5" customWidth="1"/>
    <col min="96" max="97" width="2.7265625" style="5" customWidth="1"/>
    <col min="98" max="98" width="2.453125" style="5" customWidth="1"/>
    <col min="99" max="100" width="3.453125" style="5" customWidth="1"/>
    <col min="101" max="101" width="2.7265625" style="5" customWidth="1"/>
    <col min="102" max="102" width="4.54296875" style="5" customWidth="1"/>
    <col min="103" max="103" width="2.453125" style="5" customWidth="1"/>
    <col min="104" max="104" width="2.7265625" style="5" customWidth="1"/>
    <col min="105" max="105" width="2.26953125" style="5" customWidth="1"/>
    <col min="106" max="106" width="2.453125" style="5" customWidth="1"/>
    <col min="107" max="16384" width="9.1796875" style="5"/>
  </cols>
  <sheetData>
    <row r="1" spans="1:106" s="290" customFormat="1" ht="77">
      <c r="A1" s="288"/>
      <c r="B1" s="288" t="s">
        <v>1039</v>
      </c>
      <c r="C1" s="285" t="s">
        <v>349</v>
      </c>
      <c r="D1" s="285" t="s">
        <v>1</v>
      </c>
      <c r="E1" s="285" t="s">
        <v>2</v>
      </c>
      <c r="F1" s="285" t="s">
        <v>3</v>
      </c>
      <c r="G1" s="285" t="s">
        <v>81</v>
      </c>
      <c r="H1" s="285" t="s">
        <v>82</v>
      </c>
      <c r="I1" s="285" t="s">
        <v>4</v>
      </c>
      <c r="J1" s="285" t="s">
        <v>83</v>
      </c>
      <c r="K1" s="285" t="s">
        <v>5</v>
      </c>
      <c r="L1" s="285" t="s">
        <v>181</v>
      </c>
      <c r="M1" s="285" t="s">
        <v>7</v>
      </c>
      <c r="N1" s="285" t="s">
        <v>84</v>
      </c>
      <c r="O1" s="285" t="s">
        <v>8</v>
      </c>
      <c r="P1" s="285" t="s">
        <v>9</v>
      </c>
      <c r="Q1" s="284" t="s">
        <v>422</v>
      </c>
      <c r="R1" s="285" t="s">
        <v>11</v>
      </c>
      <c r="S1" s="285" t="s">
        <v>420</v>
      </c>
      <c r="T1" s="285" t="s">
        <v>12</v>
      </c>
      <c r="U1" s="285" t="s">
        <v>13</v>
      </c>
      <c r="V1" s="285" t="s">
        <v>14</v>
      </c>
      <c r="W1" s="285" t="s">
        <v>15</v>
      </c>
      <c r="X1" s="285" t="s">
        <v>16</v>
      </c>
      <c r="Y1" s="285" t="s">
        <v>17</v>
      </c>
      <c r="Z1" s="285" t="s">
        <v>18</v>
      </c>
      <c r="AA1" s="285" t="s">
        <v>19</v>
      </c>
      <c r="AB1" s="285" t="s">
        <v>21</v>
      </c>
      <c r="AC1" s="285" t="s">
        <v>22</v>
      </c>
      <c r="AD1" s="285" t="s">
        <v>23</v>
      </c>
      <c r="AE1" s="285" t="s">
        <v>24</v>
      </c>
      <c r="AF1" s="285" t="s">
        <v>25</v>
      </c>
      <c r="AG1" s="285" t="s">
        <v>26</v>
      </c>
      <c r="AH1" s="285" t="s">
        <v>1079</v>
      </c>
      <c r="AI1" s="285" t="s">
        <v>27</v>
      </c>
      <c r="AJ1" s="285" t="s">
        <v>28</v>
      </c>
      <c r="AK1" s="285" t="s">
        <v>29</v>
      </c>
      <c r="AL1" s="285" t="s">
        <v>447</v>
      </c>
      <c r="AM1" s="285" t="s">
        <v>30</v>
      </c>
      <c r="AN1" s="285" t="s">
        <v>31</v>
      </c>
      <c r="AO1" s="285" t="s">
        <v>32</v>
      </c>
      <c r="AP1" s="285" t="s">
        <v>33</v>
      </c>
      <c r="AQ1" s="285" t="s">
        <v>34</v>
      </c>
      <c r="AR1" s="285" t="s">
        <v>35</v>
      </c>
      <c r="AS1" s="285" t="s">
        <v>36</v>
      </c>
      <c r="AT1" s="285" t="s">
        <v>37</v>
      </c>
      <c r="AU1" s="285" t="s">
        <v>38</v>
      </c>
      <c r="AV1" s="285" t="s">
        <v>39</v>
      </c>
      <c r="AW1" s="285" t="s">
        <v>40</v>
      </c>
      <c r="AX1" s="285" t="s">
        <v>41</v>
      </c>
      <c r="AY1" s="285" t="s">
        <v>131</v>
      </c>
      <c r="AZ1" s="285" t="s">
        <v>86</v>
      </c>
      <c r="BA1" s="285" t="s">
        <v>348</v>
      </c>
      <c r="BB1" s="285" t="s">
        <v>42</v>
      </c>
      <c r="BC1" s="285" t="s">
        <v>43</v>
      </c>
      <c r="BD1" s="285" t="s">
        <v>151</v>
      </c>
      <c r="BE1" s="285" t="s">
        <v>892</v>
      </c>
      <c r="BF1" s="285" t="s">
        <v>44</v>
      </c>
      <c r="BG1" s="285" t="s">
        <v>45</v>
      </c>
      <c r="BH1" s="285" t="s">
        <v>387</v>
      </c>
      <c r="BI1" s="285" t="s">
        <v>47</v>
      </c>
      <c r="BJ1" s="285" t="s">
        <v>48</v>
      </c>
      <c r="BK1" s="285" t="s">
        <v>153</v>
      </c>
      <c r="BL1" s="285" t="s">
        <v>49</v>
      </c>
      <c r="BM1" s="285" t="s">
        <v>88</v>
      </c>
      <c r="BN1" s="285" t="s">
        <v>421</v>
      </c>
      <c r="BO1" s="285" t="s">
        <v>50</v>
      </c>
      <c r="BP1" s="285" t="s">
        <v>89</v>
      </c>
      <c r="BQ1" s="285" t="s">
        <v>90</v>
      </c>
      <c r="BR1" s="285" t="s">
        <v>51</v>
      </c>
      <c r="BS1" s="285" t="s">
        <v>52</v>
      </c>
      <c r="BT1" s="285" t="s">
        <v>53</v>
      </c>
      <c r="BU1" s="285" t="s">
        <v>54</v>
      </c>
      <c r="BV1" s="285" t="s">
        <v>55</v>
      </c>
      <c r="BW1" s="289" t="s">
        <v>56</v>
      </c>
      <c r="BX1" s="289" t="s">
        <v>57</v>
      </c>
      <c r="BY1" s="285" t="s">
        <v>58</v>
      </c>
      <c r="BZ1" s="285" t="s">
        <v>59</v>
      </c>
      <c r="CA1" s="285" t="s">
        <v>60</v>
      </c>
      <c r="CB1" s="285" t="s">
        <v>61</v>
      </c>
      <c r="CC1" s="285" t="s">
        <v>62</v>
      </c>
      <c r="CD1" s="285" t="s">
        <v>63</v>
      </c>
      <c r="CE1" s="285" t="s">
        <v>91</v>
      </c>
      <c r="CF1" s="285" t="s">
        <v>64</v>
      </c>
      <c r="CG1" s="285" t="s">
        <v>65</v>
      </c>
      <c r="CH1" s="285" t="s">
        <v>66</v>
      </c>
      <c r="CI1" s="285" t="s">
        <v>125</v>
      </c>
      <c r="CJ1" s="285" t="s">
        <v>67</v>
      </c>
      <c r="CK1" s="285" t="s">
        <v>68</v>
      </c>
      <c r="CL1" s="285" t="s">
        <v>69</v>
      </c>
      <c r="CM1" s="285" t="s">
        <v>92</v>
      </c>
      <c r="CN1" s="285" t="s">
        <v>70</v>
      </c>
      <c r="CO1" s="285" t="s">
        <v>93</v>
      </c>
      <c r="CP1" s="289" t="s">
        <v>71</v>
      </c>
      <c r="CQ1" s="285" t="s">
        <v>72</v>
      </c>
      <c r="CR1" s="285" t="s">
        <v>132</v>
      </c>
      <c r="CS1" s="285" t="s">
        <v>73</v>
      </c>
      <c r="CT1" s="285" t="s">
        <v>74</v>
      </c>
      <c r="CU1" s="285" t="s">
        <v>75</v>
      </c>
      <c r="CV1" s="289" t="s">
        <v>76</v>
      </c>
      <c r="CW1" s="289" t="s">
        <v>77</v>
      </c>
      <c r="CX1" s="285" t="s">
        <v>94</v>
      </c>
      <c r="CY1" s="289" t="s">
        <v>78</v>
      </c>
      <c r="CZ1" s="285" t="s">
        <v>79</v>
      </c>
      <c r="DA1" s="285" t="s">
        <v>95</v>
      </c>
      <c r="DB1" s="285" t="s">
        <v>80</v>
      </c>
    </row>
    <row r="2" spans="1:106" ht="12" customHeight="1">
      <c r="A2" s="107" t="s">
        <v>1403</v>
      </c>
      <c r="B2" s="22"/>
      <c r="C2" s="239"/>
      <c r="D2" s="239"/>
      <c r="E2" s="239"/>
      <c r="F2" s="239"/>
      <c r="G2" s="239"/>
      <c r="H2" s="239"/>
      <c r="I2" s="239" t="s">
        <v>184</v>
      </c>
      <c r="J2" s="239"/>
      <c r="K2" s="239"/>
      <c r="L2" s="239"/>
      <c r="M2" s="239"/>
      <c r="N2" s="239"/>
      <c r="O2" s="239"/>
      <c r="P2" s="239" t="s">
        <v>184</v>
      </c>
      <c r="Q2" s="239"/>
      <c r="R2" s="239"/>
      <c r="S2" s="239"/>
      <c r="T2" s="239"/>
      <c r="U2" s="239"/>
      <c r="V2" s="239"/>
      <c r="W2" s="239"/>
      <c r="X2" s="239"/>
      <c r="Y2" s="239" t="s">
        <v>184</v>
      </c>
      <c r="Z2" s="239"/>
      <c r="AA2" s="239" t="s">
        <v>184</v>
      </c>
      <c r="AB2" s="239"/>
      <c r="AC2" s="239"/>
      <c r="AD2" s="239"/>
      <c r="AE2" s="239"/>
      <c r="AF2" s="239" t="s">
        <v>184</v>
      </c>
      <c r="AG2" s="239" t="s">
        <v>184</v>
      </c>
      <c r="AH2" s="239"/>
      <c r="AI2" s="239" t="s">
        <v>184</v>
      </c>
      <c r="AJ2" s="239"/>
      <c r="AK2" s="239"/>
      <c r="AL2" s="239"/>
      <c r="AM2" s="239" t="s">
        <v>184</v>
      </c>
      <c r="AN2" s="239" t="s">
        <v>184</v>
      </c>
      <c r="AO2" s="239"/>
      <c r="AP2" s="239"/>
      <c r="AQ2" s="239" t="s">
        <v>184</v>
      </c>
      <c r="AR2" s="239" t="s">
        <v>184</v>
      </c>
      <c r="AS2" s="239"/>
      <c r="AT2" s="239"/>
      <c r="AU2" s="239"/>
      <c r="AV2" s="239" t="s">
        <v>184</v>
      </c>
      <c r="AW2" s="239"/>
      <c r="AX2" s="239"/>
      <c r="AY2" s="239"/>
      <c r="AZ2" s="239"/>
      <c r="BA2" s="239"/>
      <c r="BB2" s="239" t="s">
        <v>184</v>
      </c>
      <c r="BC2" s="239"/>
      <c r="BD2" s="239"/>
      <c r="BE2" s="239"/>
      <c r="BF2" s="239"/>
      <c r="BG2" s="239" t="s">
        <v>184</v>
      </c>
      <c r="BH2" s="239"/>
      <c r="BI2" s="239"/>
      <c r="BJ2" s="239"/>
      <c r="BK2" s="239"/>
      <c r="BL2" s="239"/>
      <c r="BM2" s="239"/>
      <c r="BN2" s="239" t="s">
        <v>184</v>
      </c>
      <c r="BO2" s="239"/>
      <c r="BP2" s="239"/>
      <c r="BQ2" s="239"/>
      <c r="BR2" s="239" t="s">
        <v>184</v>
      </c>
      <c r="BS2" s="239"/>
      <c r="BT2" s="239" t="s">
        <v>184</v>
      </c>
      <c r="BU2" s="239"/>
      <c r="BV2" s="239"/>
      <c r="BW2" s="248"/>
      <c r="BX2" s="248"/>
      <c r="BY2" s="239"/>
      <c r="BZ2" s="239"/>
      <c r="CA2" s="239" t="s">
        <v>184</v>
      </c>
      <c r="CB2" s="239"/>
      <c r="CC2" s="239" t="s">
        <v>184</v>
      </c>
      <c r="CD2" s="239"/>
      <c r="CE2" s="239"/>
      <c r="CF2" s="239"/>
      <c r="CG2" s="239" t="s">
        <v>184</v>
      </c>
      <c r="CH2" s="239" t="s">
        <v>184</v>
      </c>
      <c r="CI2" s="239"/>
      <c r="CJ2" s="239"/>
      <c r="CK2" s="239" t="s">
        <v>184</v>
      </c>
      <c r="CL2" s="239" t="s">
        <v>184</v>
      </c>
      <c r="CM2" s="239"/>
      <c r="CN2" s="239"/>
      <c r="CO2" s="239"/>
      <c r="CP2" s="248"/>
      <c r="CQ2" s="239"/>
      <c r="CR2" s="239"/>
      <c r="CS2" s="239"/>
      <c r="CT2" s="239" t="s">
        <v>184</v>
      </c>
      <c r="CU2" s="239" t="s">
        <v>184</v>
      </c>
      <c r="CV2" s="248" t="s">
        <v>184</v>
      </c>
      <c r="CW2" s="248"/>
      <c r="CX2" s="239"/>
      <c r="CY2" s="248"/>
      <c r="CZ2" s="239"/>
      <c r="DA2" s="239"/>
      <c r="DB2" s="239"/>
    </row>
    <row r="3" spans="1:106" ht="7.5" customHeight="1">
      <c r="A3" s="22"/>
      <c r="B3" s="22"/>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48"/>
      <c r="BX3" s="248"/>
      <c r="BY3" s="239"/>
      <c r="BZ3" s="239"/>
      <c r="CA3" s="239"/>
      <c r="CB3" s="239"/>
      <c r="CC3" s="239"/>
      <c r="CD3" s="239"/>
      <c r="CE3" s="239"/>
      <c r="CF3" s="239"/>
      <c r="CG3" s="239"/>
      <c r="CH3" s="239"/>
      <c r="CI3" s="239"/>
      <c r="CJ3" s="239"/>
      <c r="CK3" s="239"/>
      <c r="CL3" s="239"/>
      <c r="CM3" s="239"/>
      <c r="CN3" s="239"/>
      <c r="CO3" s="239"/>
      <c r="CP3" s="248"/>
      <c r="CQ3" s="239"/>
      <c r="CR3" s="239"/>
      <c r="CS3" s="239"/>
      <c r="CT3" s="239"/>
      <c r="CU3" s="239"/>
      <c r="CV3" s="248"/>
      <c r="CW3" s="248"/>
      <c r="CX3" s="239"/>
      <c r="CY3" s="248"/>
      <c r="CZ3" s="239"/>
      <c r="DA3" s="239"/>
      <c r="DB3" s="239"/>
    </row>
    <row r="4" spans="1:106">
      <c r="A4" s="82" t="s">
        <v>781</v>
      </c>
      <c r="B4" s="22"/>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48"/>
      <c r="BX4" s="248"/>
      <c r="BY4" s="239"/>
      <c r="BZ4" s="239"/>
      <c r="CA4" s="239"/>
      <c r="CB4" s="239"/>
      <c r="CC4" s="239"/>
      <c r="CD4" s="239"/>
      <c r="CE4" s="239"/>
      <c r="CF4" s="239"/>
      <c r="CG4" s="239"/>
      <c r="CH4" s="239"/>
      <c r="CI4" s="239"/>
      <c r="CJ4" s="239"/>
      <c r="CK4" s="239"/>
      <c r="CL4" s="239"/>
      <c r="CM4" s="239"/>
      <c r="CN4" s="239"/>
      <c r="CO4" s="239"/>
      <c r="CP4" s="248"/>
      <c r="CQ4" s="239"/>
      <c r="CR4" s="239"/>
      <c r="CS4" s="239"/>
      <c r="CT4" s="239"/>
      <c r="CU4" s="239"/>
      <c r="CV4" s="248"/>
      <c r="CW4" s="248"/>
      <c r="CX4" s="239"/>
      <c r="CY4" s="248"/>
      <c r="CZ4" s="239"/>
      <c r="DA4" s="239"/>
      <c r="DB4" s="239"/>
    </row>
    <row r="5" spans="1:106">
      <c r="A5" s="82"/>
      <c r="B5" s="22" t="s">
        <v>442</v>
      </c>
      <c r="C5" s="239"/>
      <c r="D5" s="239"/>
      <c r="E5" s="239"/>
      <c r="F5" s="239"/>
      <c r="G5" s="239"/>
      <c r="H5" s="239" t="s">
        <v>184</v>
      </c>
      <c r="I5" s="239"/>
      <c r="J5" s="239"/>
      <c r="K5" s="239"/>
      <c r="L5" s="239"/>
      <c r="M5" s="239"/>
      <c r="N5" s="239" t="s">
        <v>184</v>
      </c>
      <c r="O5" s="239"/>
      <c r="P5" s="239"/>
      <c r="Q5" s="239"/>
      <c r="R5" s="239"/>
      <c r="S5" s="239" t="s">
        <v>184</v>
      </c>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t="s">
        <v>184</v>
      </c>
      <c r="AZ5" s="239" t="s">
        <v>184</v>
      </c>
      <c r="BA5" s="239"/>
      <c r="BB5" s="239"/>
      <c r="BC5" s="239"/>
      <c r="BD5" s="239" t="s">
        <v>184</v>
      </c>
      <c r="BE5" s="239" t="s">
        <v>184</v>
      </c>
      <c r="BF5" s="239"/>
      <c r="BG5" s="239"/>
      <c r="BH5" s="239"/>
      <c r="BI5" s="239"/>
      <c r="BJ5" s="239"/>
      <c r="BK5" s="239" t="s">
        <v>184</v>
      </c>
      <c r="BL5" s="239"/>
      <c r="BM5" s="239"/>
      <c r="BN5" s="239" t="s">
        <v>184</v>
      </c>
      <c r="BO5" s="239"/>
      <c r="BP5" s="239"/>
      <c r="BQ5" s="239" t="s">
        <v>184</v>
      </c>
      <c r="BR5" s="239"/>
      <c r="BS5" s="239"/>
      <c r="BT5" s="239"/>
      <c r="BU5" s="239"/>
      <c r="BV5" s="239"/>
      <c r="BW5" s="248"/>
      <c r="BX5" s="248"/>
      <c r="BY5" s="239"/>
      <c r="BZ5" s="239"/>
      <c r="CA5" s="239"/>
      <c r="CB5" s="239"/>
      <c r="CC5" s="239"/>
      <c r="CD5" s="239"/>
      <c r="CE5" s="239"/>
      <c r="CF5" s="239"/>
      <c r="CG5" s="239"/>
      <c r="CH5" s="239"/>
      <c r="CI5" s="239" t="s">
        <v>184</v>
      </c>
      <c r="CJ5" s="239"/>
      <c r="CK5" s="239"/>
      <c r="CL5" s="239"/>
      <c r="CM5" s="239"/>
      <c r="CN5" s="239"/>
      <c r="CO5" s="239" t="s">
        <v>184</v>
      </c>
      <c r="CP5" s="248"/>
      <c r="CQ5" s="239"/>
      <c r="CR5" s="239"/>
      <c r="CS5" s="239"/>
      <c r="CT5" s="239"/>
      <c r="CU5" s="239"/>
      <c r="CV5" s="248"/>
      <c r="CW5" s="248"/>
      <c r="CX5" s="239"/>
      <c r="CY5" s="248"/>
      <c r="CZ5" s="239"/>
      <c r="DA5" s="239" t="s">
        <v>184</v>
      </c>
      <c r="DB5" s="239"/>
    </row>
    <row r="6" spans="1:106">
      <c r="A6" s="22"/>
      <c r="B6" s="22" t="s">
        <v>443</v>
      </c>
      <c r="C6" s="239" t="s">
        <v>184</v>
      </c>
      <c r="D6" s="239" t="s">
        <v>184</v>
      </c>
      <c r="E6" s="239"/>
      <c r="F6" s="239" t="s">
        <v>184</v>
      </c>
      <c r="G6" s="239"/>
      <c r="H6" s="239"/>
      <c r="I6" s="239" t="s">
        <v>184</v>
      </c>
      <c r="J6" s="239"/>
      <c r="K6" s="239"/>
      <c r="L6" s="239"/>
      <c r="M6" s="239"/>
      <c r="N6" s="239"/>
      <c r="O6" s="239"/>
      <c r="P6" s="239" t="s">
        <v>184</v>
      </c>
      <c r="Q6" s="239" t="s">
        <v>184</v>
      </c>
      <c r="R6" s="239" t="s">
        <v>1308</v>
      </c>
      <c r="S6" s="239"/>
      <c r="T6" s="239" t="s">
        <v>184</v>
      </c>
      <c r="U6" s="239"/>
      <c r="V6" s="239" t="s">
        <v>408</v>
      </c>
      <c r="W6" s="239" t="s">
        <v>184</v>
      </c>
      <c r="X6" s="239" t="s">
        <v>184</v>
      </c>
      <c r="Y6" s="239" t="s">
        <v>184</v>
      </c>
      <c r="Z6" s="239" t="s">
        <v>184</v>
      </c>
      <c r="AA6" s="239" t="s">
        <v>184</v>
      </c>
      <c r="AB6" s="239"/>
      <c r="AC6" s="239" t="s">
        <v>408</v>
      </c>
      <c r="AD6" s="239" t="s">
        <v>184</v>
      </c>
      <c r="AE6" s="239" t="s">
        <v>184</v>
      </c>
      <c r="AF6" s="239" t="s">
        <v>184</v>
      </c>
      <c r="AG6" s="239" t="s">
        <v>184</v>
      </c>
      <c r="AH6" s="239" t="s">
        <v>184</v>
      </c>
      <c r="AI6" s="239" t="s">
        <v>184</v>
      </c>
      <c r="AJ6" s="239"/>
      <c r="AK6" s="239"/>
      <c r="AL6" s="239" t="s">
        <v>184</v>
      </c>
      <c r="AM6" s="239" t="s">
        <v>184</v>
      </c>
      <c r="AN6" s="239" t="s">
        <v>184</v>
      </c>
      <c r="AO6" s="239"/>
      <c r="AP6" s="239" t="s">
        <v>184</v>
      </c>
      <c r="AQ6" s="239" t="s">
        <v>184</v>
      </c>
      <c r="AR6" s="239" t="s">
        <v>409</v>
      </c>
      <c r="AS6" s="239"/>
      <c r="AT6" s="239"/>
      <c r="AU6" s="239" t="s">
        <v>184</v>
      </c>
      <c r="AV6" s="239"/>
      <c r="AW6" s="239"/>
      <c r="AX6" s="239" t="s">
        <v>395</v>
      </c>
      <c r="AY6" s="239"/>
      <c r="AZ6" s="239"/>
      <c r="BA6" s="239" t="s">
        <v>184</v>
      </c>
      <c r="BB6" s="239" t="s">
        <v>184</v>
      </c>
      <c r="BC6" s="239"/>
      <c r="BD6" s="239"/>
      <c r="BE6" s="239"/>
      <c r="BF6" s="239" t="s">
        <v>184</v>
      </c>
      <c r="BG6" s="239" t="s">
        <v>184</v>
      </c>
      <c r="BH6" s="239" t="s">
        <v>184</v>
      </c>
      <c r="BI6" s="239"/>
      <c r="BJ6" s="239" t="s">
        <v>184</v>
      </c>
      <c r="BK6" s="239"/>
      <c r="BL6" s="239" t="s">
        <v>408</v>
      </c>
      <c r="BM6" s="239"/>
      <c r="BN6" s="239"/>
      <c r="BO6" s="239" t="s">
        <v>184</v>
      </c>
      <c r="BP6" s="239"/>
      <c r="BQ6" s="239"/>
      <c r="BR6" s="239" t="s">
        <v>184</v>
      </c>
      <c r="BS6" s="239"/>
      <c r="BT6" s="239" t="s">
        <v>184</v>
      </c>
      <c r="BU6" s="239"/>
      <c r="BV6" s="239"/>
      <c r="BW6" s="248" t="s">
        <v>410</v>
      </c>
      <c r="BX6" s="248" t="s">
        <v>408</v>
      </c>
      <c r="BY6" s="239" t="s">
        <v>184</v>
      </c>
      <c r="BZ6" s="239" t="s">
        <v>184</v>
      </c>
      <c r="CA6" s="239" t="s">
        <v>184</v>
      </c>
      <c r="CB6" s="239" t="s">
        <v>184</v>
      </c>
      <c r="CC6" s="239" t="s">
        <v>184</v>
      </c>
      <c r="CD6" s="239" t="s">
        <v>184</v>
      </c>
      <c r="CE6" s="239"/>
      <c r="CF6" s="239" t="s">
        <v>184</v>
      </c>
      <c r="CG6" s="239" t="s">
        <v>184</v>
      </c>
      <c r="CH6" s="239" t="s">
        <v>184</v>
      </c>
      <c r="CI6" s="239"/>
      <c r="CJ6" s="239" t="s">
        <v>184</v>
      </c>
      <c r="CK6" s="239" t="s">
        <v>184</v>
      </c>
      <c r="CL6" s="239" t="s">
        <v>184</v>
      </c>
      <c r="CM6" s="239"/>
      <c r="CN6" s="239"/>
      <c r="CO6" s="239"/>
      <c r="CP6" s="248"/>
      <c r="CQ6" s="239"/>
      <c r="CR6" s="239"/>
      <c r="CS6" s="239"/>
      <c r="CT6" s="239" t="s">
        <v>184</v>
      </c>
      <c r="CU6" s="239" t="s">
        <v>184</v>
      </c>
      <c r="CV6" s="248" t="s">
        <v>184</v>
      </c>
      <c r="CW6" s="248" t="s">
        <v>411</v>
      </c>
      <c r="CX6" s="239"/>
      <c r="CY6" s="248" t="s">
        <v>184</v>
      </c>
      <c r="CZ6" s="239"/>
      <c r="DA6" s="239"/>
      <c r="DB6" s="239"/>
    </row>
    <row r="7" spans="1:106">
      <c r="A7" s="22"/>
      <c r="B7" s="22" t="s">
        <v>342</v>
      </c>
      <c r="C7" s="239"/>
      <c r="D7" s="239"/>
      <c r="E7" s="239"/>
      <c r="F7" s="239"/>
      <c r="G7" s="239"/>
      <c r="H7" s="239" t="s">
        <v>184</v>
      </c>
      <c r="I7" s="239" t="s">
        <v>184</v>
      </c>
      <c r="J7" s="239"/>
      <c r="K7" s="239"/>
      <c r="L7" s="239"/>
      <c r="M7" s="239"/>
      <c r="N7" s="239"/>
      <c r="O7" s="239" t="s">
        <v>184</v>
      </c>
      <c r="P7" s="239"/>
      <c r="Q7" s="239"/>
      <c r="R7" s="239"/>
      <c r="S7" s="239"/>
      <c r="T7" s="239"/>
      <c r="U7" s="239"/>
      <c r="V7" s="239"/>
      <c r="W7" s="239"/>
      <c r="X7" s="239"/>
      <c r="Y7" s="239"/>
      <c r="Z7" s="239"/>
      <c r="AA7" s="239" t="s">
        <v>184</v>
      </c>
      <c r="AB7" s="239"/>
      <c r="AC7" s="239"/>
      <c r="AD7" s="239"/>
      <c r="AE7" s="239"/>
      <c r="AF7" s="239"/>
      <c r="AG7" s="239" t="s">
        <v>396</v>
      </c>
      <c r="AH7" s="239"/>
      <c r="AI7" s="239"/>
      <c r="AJ7" s="239"/>
      <c r="AK7" s="239"/>
      <c r="AL7" s="239" t="s">
        <v>184</v>
      </c>
      <c r="AM7" s="239" t="s">
        <v>184</v>
      </c>
      <c r="AN7" s="239" t="s">
        <v>184</v>
      </c>
      <c r="AO7" s="239"/>
      <c r="AP7" s="239"/>
      <c r="AQ7" s="239" t="s">
        <v>184</v>
      </c>
      <c r="AR7" s="239" t="s">
        <v>398</v>
      </c>
      <c r="AS7" s="239"/>
      <c r="AT7" s="239"/>
      <c r="AU7" s="239" t="s">
        <v>1410</v>
      </c>
      <c r="AV7" s="239"/>
      <c r="AW7" s="239"/>
      <c r="AX7" s="239"/>
      <c r="AY7" s="239"/>
      <c r="AZ7" s="239"/>
      <c r="BA7" s="239"/>
      <c r="BB7" s="239"/>
      <c r="BC7" s="239"/>
      <c r="BD7" s="239"/>
      <c r="BE7" s="239"/>
      <c r="BF7" s="239"/>
      <c r="BG7" s="239"/>
      <c r="BH7" s="239"/>
      <c r="BI7" s="239" t="s">
        <v>429</v>
      </c>
      <c r="BJ7" s="239"/>
      <c r="BK7" s="239"/>
      <c r="BL7" s="239"/>
      <c r="BM7" s="239"/>
      <c r="BN7" s="239" t="s">
        <v>184</v>
      </c>
      <c r="BO7" s="239"/>
      <c r="BP7" s="239"/>
      <c r="BQ7" s="239"/>
      <c r="BR7" s="239"/>
      <c r="BS7" s="239"/>
      <c r="BT7" s="239"/>
      <c r="BU7" s="239"/>
      <c r="BV7" s="239"/>
      <c r="BW7" s="248"/>
      <c r="BX7" s="248"/>
      <c r="BY7" s="239"/>
      <c r="BZ7" s="239"/>
      <c r="CA7" s="239"/>
      <c r="CB7" s="239"/>
      <c r="CC7" s="239"/>
      <c r="CD7" s="239"/>
      <c r="CE7" s="239" t="s">
        <v>184</v>
      </c>
      <c r="CF7" s="239" t="s">
        <v>415</v>
      </c>
      <c r="CG7" s="239" t="s">
        <v>184</v>
      </c>
      <c r="CH7" s="239"/>
      <c r="CI7" s="239"/>
      <c r="CJ7" s="239"/>
      <c r="CK7" s="239"/>
      <c r="CL7" s="239"/>
      <c r="CM7" s="239"/>
      <c r="CN7" s="239"/>
      <c r="CO7" s="239" t="s">
        <v>429</v>
      </c>
      <c r="CP7" s="248"/>
      <c r="CQ7" s="239"/>
      <c r="CR7" s="239"/>
      <c r="CS7" s="239"/>
      <c r="CT7" s="239"/>
      <c r="CU7" s="239"/>
      <c r="CV7" s="248" t="s">
        <v>400</v>
      </c>
      <c r="CW7" s="248"/>
      <c r="CX7" s="239" t="s">
        <v>417</v>
      </c>
      <c r="CY7" s="248"/>
      <c r="CZ7" s="239"/>
      <c r="DA7" s="239"/>
      <c r="DB7" s="239"/>
    </row>
    <row r="8" spans="1:106">
      <c r="A8" s="22"/>
      <c r="B8" s="22" t="s">
        <v>344</v>
      </c>
      <c r="C8" s="239"/>
      <c r="D8" s="239" t="s">
        <v>184</v>
      </c>
      <c r="E8" s="239"/>
      <c r="F8" s="239"/>
      <c r="G8" s="239"/>
      <c r="H8" s="239"/>
      <c r="I8" s="239"/>
      <c r="J8" s="239"/>
      <c r="K8" s="239"/>
      <c r="L8" s="239"/>
      <c r="M8" s="239"/>
      <c r="N8" s="239"/>
      <c r="O8" s="239"/>
      <c r="P8" s="239"/>
      <c r="Q8" s="239"/>
      <c r="R8" s="239"/>
      <c r="S8" s="239"/>
      <c r="T8" s="239"/>
      <c r="U8" s="239"/>
      <c r="V8" s="239"/>
      <c r="W8" s="239" t="s">
        <v>184</v>
      </c>
      <c r="X8" s="239"/>
      <c r="Y8" s="239" t="s">
        <v>184</v>
      </c>
      <c r="Z8" s="239" t="s">
        <v>184</v>
      </c>
      <c r="AA8" s="239"/>
      <c r="AB8" s="239"/>
      <c r="AC8" s="239"/>
      <c r="AD8" s="239"/>
      <c r="AE8" s="239"/>
      <c r="AF8" s="239"/>
      <c r="AG8" s="239" t="s">
        <v>184</v>
      </c>
      <c r="AH8" s="239"/>
      <c r="AI8" s="239"/>
      <c r="AJ8" s="239"/>
      <c r="AK8" s="239"/>
      <c r="AL8" s="239"/>
      <c r="AM8" s="239" t="s">
        <v>184</v>
      </c>
      <c r="AN8" s="239"/>
      <c r="AO8" s="239"/>
      <c r="AP8" s="239"/>
      <c r="AQ8" s="239" t="s">
        <v>184</v>
      </c>
      <c r="AR8" s="239"/>
      <c r="AS8" s="239"/>
      <c r="AT8" s="239"/>
      <c r="AU8" s="239"/>
      <c r="AV8" s="239"/>
      <c r="AW8" s="239"/>
      <c r="AX8" s="239"/>
      <c r="AY8" s="239"/>
      <c r="AZ8" s="239"/>
      <c r="BA8" s="239"/>
      <c r="BB8" s="239"/>
      <c r="BC8" s="239"/>
      <c r="BD8" s="239"/>
      <c r="BE8" s="239"/>
      <c r="BF8" s="239"/>
      <c r="BG8" s="239" t="s">
        <v>184</v>
      </c>
      <c r="BH8" s="239" t="s">
        <v>184</v>
      </c>
      <c r="BI8" s="239"/>
      <c r="BJ8" s="239"/>
      <c r="BK8" s="239"/>
      <c r="BL8" s="239"/>
      <c r="BM8" s="239"/>
      <c r="BN8" s="239"/>
      <c r="BO8" s="239"/>
      <c r="BP8" s="239"/>
      <c r="BQ8" s="239"/>
      <c r="BR8" s="239"/>
      <c r="BS8" s="239"/>
      <c r="BT8" s="239"/>
      <c r="BU8" s="239"/>
      <c r="BV8" s="239" t="s">
        <v>184</v>
      </c>
      <c r="BW8" s="248"/>
      <c r="BX8" s="248"/>
      <c r="BY8" s="239"/>
      <c r="BZ8" s="239" t="s">
        <v>184</v>
      </c>
      <c r="CA8" s="239"/>
      <c r="CB8" s="239"/>
      <c r="CC8" s="239"/>
      <c r="CD8" s="239"/>
      <c r="CE8" s="239"/>
      <c r="CF8" s="239" t="s">
        <v>184</v>
      </c>
      <c r="CG8" s="239"/>
      <c r="CH8" s="239"/>
      <c r="CI8" s="239"/>
      <c r="CJ8" s="239"/>
      <c r="CK8" s="239"/>
      <c r="CL8" s="239"/>
      <c r="CM8" s="239"/>
      <c r="CN8" s="239"/>
      <c r="CO8" s="239"/>
      <c r="CP8" s="248"/>
      <c r="CQ8" s="239"/>
      <c r="CR8" s="239"/>
      <c r="CS8" s="239"/>
      <c r="CT8" s="239"/>
      <c r="CU8" s="239"/>
      <c r="CV8" s="248"/>
      <c r="CW8" s="248"/>
      <c r="CX8" s="239"/>
      <c r="CY8" s="248"/>
      <c r="CZ8" s="239"/>
      <c r="DA8" s="239"/>
      <c r="DB8" s="239"/>
    </row>
    <row r="9" spans="1:106" ht="6.75" customHeight="1">
      <c r="A9" s="22"/>
      <c r="B9" s="22"/>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48"/>
      <c r="BX9" s="248"/>
      <c r="BY9" s="239"/>
      <c r="BZ9" s="239"/>
      <c r="CA9" s="239"/>
      <c r="CB9" s="239"/>
      <c r="CC9" s="239"/>
      <c r="CD9" s="239"/>
      <c r="CE9" s="239"/>
      <c r="CF9" s="239"/>
      <c r="CG9" s="239"/>
      <c r="CH9" s="239"/>
      <c r="CI9" s="239"/>
      <c r="CJ9" s="239"/>
      <c r="CK9" s="239"/>
      <c r="CL9" s="239"/>
      <c r="CM9" s="239"/>
      <c r="CN9" s="239"/>
      <c r="CO9" s="239"/>
      <c r="CP9" s="248"/>
      <c r="CQ9" s="239"/>
      <c r="CR9" s="239"/>
      <c r="CS9" s="239"/>
      <c r="CT9" s="239"/>
      <c r="CU9" s="239"/>
      <c r="CV9" s="248"/>
      <c r="CW9" s="248"/>
      <c r="CX9" s="239"/>
      <c r="CY9" s="248"/>
      <c r="CZ9" s="239"/>
      <c r="DA9" s="239"/>
      <c r="DB9" s="239"/>
    </row>
    <row r="10" spans="1:106" ht="12" customHeight="1">
      <c r="A10" s="321" t="s">
        <v>1490</v>
      </c>
      <c r="B10" s="322"/>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48"/>
      <c r="BX10" s="248"/>
      <c r="BY10" s="239"/>
      <c r="BZ10" s="239"/>
      <c r="CA10" s="239"/>
      <c r="CB10" s="239"/>
      <c r="CC10" s="239"/>
      <c r="CD10" s="239"/>
      <c r="CE10" s="239"/>
      <c r="CF10" s="239"/>
      <c r="CG10" s="239"/>
      <c r="CH10" s="239"/>
      <c r="CI10" s="239"/>
      <c r="CJ10" s="239"/>
      <c r="CK10" s="239"/>
      <c r="CL10" s="239"/>
      <c r="CM10" s="239"/>
      <c r="CN10" s="239"/>
      <c r="CO10" s="239"/>
      <c r="CP10" s="248"/>
      <c r="CQ10" s="239"/>
      <c r="CR10" s="239"/>
      <c r="CS10" s="239"/>
      <c r="CT10" s="239"/>
      <c r="CU10" s="239"/>
      <c r="CV10" s="248"/>
      <c r="CW10" s="248"/>
      <c r="CX10" s="239"/>
      <c r="CY10" s="248"/>
      <c r="CZ10" s="239"/>
      <c r="DA10" s="239"/>
      <c r="DB10" s="239"/>
    </row>
    <row r="11" spans="1:106">
      <c r="A11" s="22"/>
      <c r="B11" s="107" t="s">
        <v>1415</v>
      </c>
      <c r="C11" s="248"/>
      <c r="D11" s="239"/>
      <c r="E11" s="239"/>
      <c r="F11" s="239"/>
      <c r="G11" s="239"/>
      <c r="H11" s="239"/>
      <c r="I11" s="248"/>
      <c r="J11" s="239"/>
      <c r="K11" s="239"/>
      <c r="L11" s="239"/>
      <c r="M11" s="239"/>
      <c r="N11" s="239"/>
      <c r="O11" s="239"/>
      <c r="P11" s="248"/>
      <c r="Q11" s="239"/>
      <c r="R11" s="239"/>
      <c r="S11" s="239"/>
      <c r="T11" s="239"/>
      <c r="U11" s="239"/>
      <c r="V11" s="239"/>
      <c r="W11" s="239"/>
      <c r="X11" s="239"/>
      <c r="Y11" s="239"/>
      <c r="Z11" s="239"/>
      <c r="AA11" s="239"/>
      <c r="AB11" s="239"/>
      <c r="AC11" s="239"/>
      <c r="AD11" s="239"/>
      <c r="AE11" s="248"/>
      <c r="AF11" s="248"/>
      <c r="AG11" s="239" t="s">
        <v>396</v>
      </c>
      <c r="AH11" s="239"/>
      <c r="AI11" s="239"/>
      <c r="AJ11" s="239"/>
      <c r="AK11" s="239"/>
      <c r="AL11" s="239"/>
      <c r="AM11" s="248"/>
      <c r="AN11" s="239"/>
      <c r="AO11" s="239"/>
      <c r="AP11" s="239"/>
      <c r="AQ11" s="239"/>
      <c r="AR11" s="248"/>
      <c r="AS11" s="239"/>
      <c r="AT11" s="239"/>
      <c r="AU11" s="239"/>
      <c r="AV11" s="239"/>
      <c r="AW11" s="239"/>
      <c r="AX11" s="248"/>
      <c r="AY11" s="239"/>
      <c r="AZ11" s="239"/>
      <c r="BA11" s="239"/>
      <c r="BB11" s="248"/>
      <c r="BC11" s="239"/>
      <c r="BD11" s="239"/>
      <c r="BE11" s="239"/>
      <c r="BF11" s="239"/>
      <c r="BG11" s="248"/>
      <c r="BH11" s="239"/>
      <c r="BI11" s="239"/>
      <c r="BJ11" s="239"/>
      <c r="BK11" s="239"/>
      <c r="BL11" s="239"/>
      <c r="BM11" s="239"/>
      <c r="BN11" s="239"/>
      <c r="BO11" s="239"/>
      <c r="BP11" s="239"/>
      <c r="BQ11" s="239"/>
      <c r="BR11" s="248"/>
      <c r="BS11" s="239"/>
      <c r="BT11" s="239"/>
      <c r="BU11" s="239"/>
      <c r="BV11" s="239"/>
      <c r="BW11" s="248"/>
      <c r="BX11" s="248"/>
      <c r="BY11" s="239"/>
      <c r="BZ11" s="239"/>
      <c r="CA11" s="248"/>
      <c r="CB11" s="239"/>
      <c r="CC11" s="239"/>
      <c r="CD11" s="239"/>
      <c r="CE11" s="239"/>
      <c r="CF11" s="239"/>
      <c r="CG11" s="248"/>
      <c r="CH11" s="248"/>
      <c r="CI11" s="239"/>
      <c r="CJ11" s="239"/>
      <c r="CK11" s="248"/>
      <c r="CL11" s="239"/>
      <c r="CM11" s="239"/>
      <c r="CN11" s="239"/>
      <c r="CO11" s="239"/>
      <c r="CP11" s="248"/>
      <c r="CQ11" s="239"/>
      <c r="CR11" s="239"/>
      <c r="CS11" s="239"/>
      <c r="CT11" s="239"/>
      <c r="CU11" s="248"/>
      <c r="CV11" s="248" t="s">
        <v>400</v>
      </c>
      <c r="CW11" s="248"/>
      <c r="CX11" s="239"/>
      <c r="CY11" s="248"/>
      <c r="CZ11" s="239"/>
      <c r="DA11" s="239"/>
      <c r="DB11" s="239"/>
    </row>
    <row r="12" spans="1:106">
      <c r="A12" s="22"/>
      <c r="B12" s="22" t="s">
        <v>343</v>
      </c>
      <c r="C12" s="239"/>
      <c r="D12" s="239"/>
      <c r="E12" s="239"/>
      <c r="F12" s="239"/>
      <c r="G12" s="239"/>
      <c r="H12" s="239" t="s">
        <v>414</v>
      </c>
      <c r="I12" s="239" t="s">
        <v>1421</v>
      </c>
      <c r="J12" s="239"/>
      <c r="K12" s="239"/>
      <c r="L12" s="239"/>
      <c r="M12" s="239"/>
      <c r="N12" s="239"/>
      <c r="O12" s="239" t="s">
        <v>419</v>
      </c>
      <c r="P12" s="239"/>
      <c r="Q12" s="239"/>
      <c r="R12" s="239"/>
      <c r="S12" s="239"/>
      <c r="T12" s="239"/>
      <c r="U12" s="239"/>
      <c r="V12" s="239"/>
      <c r="W12" s="239"/>
      <c r="X12" s="239"/>
      <c r="Y12" s="239"/>
      <c r="Z12" s="239"/>
      <c r="AA12" s="239" t="s">
        <v>184</v>
      </c>
      <c r="AB12" s="239"/>
      <c r="AC12" s="239"/>
      <c r="AD12" s="239"/>
      <c r="AE12" s="239"/>
      <c r="AF12" s="239"/>
      <c r="AG12" s="239"/>
      <c r="AH12" s="239"/>
      <c r="AI12" s="239"/>
      <c r="AJ12" s="239"/>
      <c r="AK12" s="239"/>
      <c r="AL12" s="239" t="s">
        <v>418</v>
      </c>
      <c r="AM12" s="239"/>
      <c r="AN12" s="239"/>
      <c r="AO12" s="239"/>
      <c r="AP12" s="239"/>
      <c r="AQ12" s="239" t="s">
        <v>397</v>
      </c>
      <c r="AR12" s="239"/>
      <c r="AS12" s="239"/>
      <c r="AT12" s="239"/>
      <c r="AU12" s="239" t="s">
        <v>1410</v>
      </c>
      <c r="AV12" s="239"/>
      <c r="AW12" s="239"/>
      <c r="AX12" s="239"/>
      <c r="AY12" s="239"/>
      <c r="AZ12" s="239"/>
      <c r="BA12" s="239"/>
      <c r="BB12" s="239"/>
      <c r="BC12" s="239"/>
      <c r="BD12" s="239"/>
      <c r="BE12" s="239"/>
      <c r="BF12" s="239"/>
      <c r="BG12" s="239"/>
      <c r="BH12" s="239"/>
      <c r="BI12" s="239" t="s">
        <v>429</v>
      </c>
      <c r="BJ12" s="239"/>
      <c r="BK12" s="239"/>
      <c r="BL12" s="239"/>
      <c r="BM12" s="239"/>
      <c r="BN12" s="239" t="s">
        <v>412</v>
      </c>
      <c r="BO12" s="239"/>
      <c r="BP12" s="239"/>
      <c r="BQ12" s="239"/>
      <c r="BR12" s="239"/>
      <c r="BS12" s="239"/>
      <c r="BT12" s="239"/>
      <c r="BU12" s="239"/>
      <c r="BV12" s="239"/>
      <c r="BW12" s="248"/>
      <c r="BX12" s="248"/>
      <c r="BY12" s="239"/>
      <c r="BZ12" s="239"/>
      <c r="CA12" s="239"/>
      <c r="CB12" s="239"/>
      <c r="CC12" s="239"/>
      <c r="CD12" s="239"/>
      <c r="CE12" s="239" t="s">
        <v>1419</v>
      </c>
      <c r="CF12" s="239" t="s">
        <v>415</v>
      </c>
      <c r="CG12" s="239"/>
      <c r="CH12" s="239"/>
      <c r="CI12" s="239"/>
      <c r="CJ12" s="239"/>
      <c r="CK12" s="239"/>
      <c r="CL12" s="239"/>
      <c r="CM12" s="239"/>
      <c r="CN12" s="239"/>
      <c r="CO12" s="239" t="s">
        <v>429</v>
      </c>
      <c r="CP12" s="248"/>
      <c r="CQ12" s="239"/>
      <c r="CR12" s="239"/>
      <c r="CS12" s="239"/>
      <c r="CT12" s="239"/>
      <c r="CU12" s="239"/>
      <c r="CV12" s="248"/>
      <c r="CW12" s="248"/>
      <c r="CX12" s="239" t="s">
        <v>417</v>
      </c>
      <c r="CY12" s="248"/>
      <c r="CZ12" s="239"/>
      <c r="DA12" s="239"/>
      <c r="DB12" s="239"/>
    </row>
    <row r="13" spans="1:106">
      <c r="A13" s="107"/>
      <c r="B13" s="159" t="s">
        <v>1404</v>
      </c>
      <c r="C13" s="239"/>
      <c r="D13" s="239"/>
      <c r="E13" s="239"/>
      <c r="F13" s="239"/>
      <c r="G13" s="239"/>
      <c r="H13" s="239">
        <v>2008</v>
      </c>
      <c r="I13" s="239">
        <v>2008</v>
      </c>
      <c r="J13" s="239"/>
      <c r="K13" s="239"/>
      <c r="L13" s="239"/>
      <c r="M13" s="239"/>
      <c r="N13" s="239"/>
      <c r="O13" s="239">
        <v>2008</v>
      </c>
      <c r="P13" s="239"/>
      <c r="Q13" s="239"/>
      <c r="R13" s="239"/>
      <c r="S13" s="239"/>
      <c r="T13" s="239"/>
      <c r="U13" s="239"/>
      <c r="V13" s="239"/>
      <c r="W13" s="239"/>
      <c r="X13" s="239"/>
      <c r="Y13" s="239"/>
      <c r="Z13" s="239"/>
      <c r="AA13" s="239">
        <v>2008</v>
      </c>
      <c r="AB13" s="239"/>
      <c r="AC13" s="239"/>
      <c r="AD13" s="239"/>
      <c r="AE13" s="239"/>
      <c r="AF13" s="239"/>
      <c r="AG13" s="239"/>
      <c r="AH13" s="239"/>
      <c r="AI13" s="239"/>
      <c r="AJ13" s="239"/>
      <c r="AK13" s="239"/>
      <c r="AL13" s="239">
        <v>2008</v>
      </c>
      <c r="AM13" s="239"/>
      <c r="AN13" s="239"/>
      <c r="AO13" s="239"/>
      <c r="AP13" s="239"/>
      <c r="AQ13" s="239">
        <v>2008</v>
      </c>
      <c r="AR13" s="239"/>
      <c r="AS13" s="239"/>
      <c r="AT13" s="239"/>
      <c r="AU13" s="239">
        <v>2008</v>
      </c>
      <c r="AV13" s="239"/>
      <c r="AW13" s="239"/>
      <c r="AX13" s="239"/>
      <c r="AY13" s="239"/>
      <c r="AZ13" s="239"/>
      <c r="BA13" s="239"/>
      <c r="BB13" s="239"/>
      <c r="BC13" s="239"/>
      <c r="BD13" s="239"/>
      <c r="BE13" s="239"/>
      <c r="BF13" s="239"/>
      <c r="BG13" s="239"/>
      <c r="BH13" s="239"/>
      <c r="BI13" s="239"/>
      <c r="BJ13" s="239"/>
      <c r="BK13" s="239"/>
      <c r="BL13" s="239"/>
      <c r="BM13" s="239"/>
      <c r="BN13" s="239">
        <v>2008</v>
      </c>
      <c r="BO13" s="239"/>
      <c r="BP13" s="239"/>
      <c r="BQ13" s="239"/>
      <c r="BR13" s="239"/>
      <c r="BS13" s="239"/>
      <c r="BT13" s="239"/>
      <c r="BU13" s="239"/>
      <c r="BV13" s="239"/>
      <c r="BW13" s="248"/>
      <c r="BX13" s="248"/>
      <c r="BY13" s="239"/>
      <c r="BZ13" s="239"/>
      <c r="CA13" s="239"/>
      <c r="CB13" s="239"/>
      <c r="CC13" s="239"/>
      <c r="CD13" s="239"/>
      <c r="CE13" s="239">
        <v>2008</v>
      </c>
      <c r="CF13" s="239">
        <v>2008</v>
      </c>
      <c r="CG13" s="239">
        <v>2008</v>
      </c>
      <c r="CH13" s="239"/>
      <c r="CI13" s="239"/>
      <c r="CJ13" s="239"/>
      <c r="CK13" s="239"/>
      <c r="CL13" s="239"/>
      <c r="CM13" s="239"/>
      <c r="CN13" s="239"/>
      <c r="CO13" s="239"/>
      <c r="CP13" s="248"/>
      <c r="CQ13" s="239"/>
      <c r="CR13" s="239"/>
      <c r="CS13" s="239"/>
      <c r="CT13" s="239"/>
      <c r="CU13" s="239"/>
      <c r="CV13" s="248"/>
      <c r="CW13" s="248"/>
      <c r="CX13" s="239">
        <v>2009</v>
      </c>
      <c r="CY13" s="248"/>
      <c r="CZ13" s="239"/>
      <c r="DA13" s="239"/>
      <c r="DB13" s="239"/>
    </row>
    <row r="14" spans="1:106">
      <c r="A14" s="107"/>
      <c r="B14" s="159" t="s">
        <v>1405</v>
      </c>
      <c r="C14" s="239"/>
      <c r="D14" s="239"/>
      <c r="E14" s="239"/>
      <c r="F14" s="239"/>
      <c r="G14" s="239"/>
      <c r="H14" s="239">
        <v>2010</v>
      </c>
      <c r="I14" s="239">
        <v>2009</v>
      </c>
      <c r="J14" s="239"/>
      <c r="K14" s="239"/>
      <c r="L14" s="239"/>
      <c r="M14" s="239"/>
      <c r="N14" s="239"/>
      <c r="O14" s="239" t="s">
        <v>1422</v>
      </c>
      <c r="P14" s="239"/>
      <c r="Q14" s="239"/>
      <c r="R14" s="239"/>
      <c r="S14" s="239"/>
      <c r="T14" s="239"/>
      <c r="U14" s="239"/>
      <c r="V14" s="239"/>
      <c r="W14" s="239"/>
      <c r="X14" s="239"/>
      <c r="Y14" s="239"/>
      <c r="Z14" s="239"/>
      <c r="AA14" s="239">
        <v>2010</v>
      </c>
      <c r="AB14" s="239"/>
      <c r="AC14" s="239"/>
      <c r="AD14" s="239"/>
      <c r="AE14" s="239"/>
      <c r="AF14" s="239"/>
      <c r="AG14" s="239"/>
      <c r="AH14" s="239"/>
      <c r="AI14" s="239"/>
      <c r="AJ14" s="239"/>
      <c r="AK14" s="239"/>
      <c r="AL14" s="239">
        <v>2010</v>
      </c>
      <c r="AM14" s="239"/>
      <c r="AN14" s="239"/>
      <c r="AO14" s="239"/>
      <c r="AP14" s="239"/>
      <c r="AQ14" s="239">
        <v>2013</v>
      </c>
      <c r="AR14" s="239"/>
      <c r="AS14" s="239"/>
      <c r="AT14" s="239"/>
      <c r="AU14" s="239">
        <v>2010</v>
      </c>
      <c r="AV14" s="239"/>
      <c r="AW14" s="239"/>
      <c r="AX14" s="239"/>
      <c r="AY14" s="239"/>
      <c r="AZ14" s="239"/>
      <c r="BA14" s="239"/>
      <c r="BB14" s="239"/>
      <c r="BC14" s="239"/>
      <c r="BD14" s="239"/>
      <c r="BE14" s="239"/>
      <c r="BF14" s="239"/>
      <c r="BG14" s="239"/>
      <c r="BH14" s="239"/>
      <c r="BI14" s="239"/>
      <c r="BJ14" s="239"/>
      <c r="BK14" s="239"/>
      <c r="BL14" s="239"/>
      <c r="BM14" s="239"/>
      <c r="BN14" s="239">
        <v>2012</v>
      </c>
      <c r="BO14" s="239"/>
      <c r="BP14" s="239"/>
      <c r="BQ14" s="239"/>
      <c r="BR14" s="239"/>
      <c r="BS14" s="239"/>
      <c r="BT14" s="239"/>
      <c r="BU14" s="239"/>
      <c r="BV14" s="239"/>
      <c r="BW14" s="248"/>
      <c r="BX14" s="248"/>
      <c r="BY14" s="239"/>
      <c r="BZ14" s="239"/>
      <c r="CA14" s="239"/>
      <c r="CB14" s="239"/>
      <c r="CC14" s="239"/>
      <c r="CD14" s="239"/>
      <c r="CE14" s="239">
        <v>2010</v>
      </c>
      <c r="CF14" s="239">
        <v>2010</v>
      </c>
      <c r="CG14" s="239">
        <v>2009</v>
      </c>
      <c r="CH14" s="239"/>
      <c r="CI14" s="239"/>
      <c r="CJ14" s="239"/>
      <c r="CK14" s="239"/>
      <c r="CL14" s="239"/>
      <c r="CM14" s="239"/>
      <c r="CN14" s="239"/>
      <c r="CO14" s="239"/>
      <c r="CP14" s="248"/>
      <c r="CQ14" s="239"/>
      <c r="CR14" s="239"/>
      <c r="CS14" s="239"/>
      <c r="CT14" s="239"/>
      <c r="CU14" s="239"/>
      <c r="CV14" s="248"/>
      <c r="CW14" s="248"/>
      <c r="CX14" s="239" t="s">
        <v>1422</v>
      </c>
      <c r="CY14" s="248"/>
      <c r="CZ14" s="239"/>
      <c r="DA14" s="239"/>
      <c r="DB14" s="239"/>
    </row>
    <row r="15" spans="1:106" ht="7.5" customHeight="1">
      <c r="A15" s="22"/>
      <c r="B15" s="107"/>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48"/>
      <c r="BX15" s="248"/>
      <c r="BY15" s="239"/>
      <c r="BZ15" s="239"/>
      <c r="CA15" s="239"/>
      <c r="CB15" s="239"/>
      <c r="CC15" s="239"/>
      <c r="CD15" s="239"/>
      <c r="CE15" s="239"/>
      <c r="CF15" s="239"/>
      <c r="CG15" s="239"/>
      <c r="CH15" s="239"/>
      <c r="CI15" s="239"/>
      <c r="CJ15" s="239"/>
      <c r="CK15" s="239"/>
      <c r="CL15" s="239"/>
      <c r="CM15" s="239"/>
      <c r="CN15" s="239"/>
      <c r="CO15" s="239"/>
      <c r="CP15" s="248"/>
      <c r="CQ15" s="239"/>
      <c r="CR15" s="239"/>
      <c r="CS15" s="239"/>
      <c r="CT15" s="239"/>
      <c r="CU15" s="239"/>
      <c r="CV15" s="248"/>
      <c r="CW15" s="248"/>
      <c r="CX15" s="239"/>
      <c r="CY15" s="248"/>
      <c r="CZ15" s="239"/>
      <c r="DA15" s="239"/>
      <c r="DB15" s="239"/>
    </row>
    <row r="16" spans="1:106" ht="12" customHeight="1">
      <c r="A16" s="326" t="s">
        <v>1489</v>
      </c>
      <c r="B16" s="316"/>
      <c r="C16" s="239"/>
      <c r="D16" s="239"/>
      <c r="E16" s="239"/>
      <c r="F16" s="239"/>
      <c r="G16" s="239"/>
      <c r="H16" s="239" t="s">
        <v>402</v>
      </c>
      <c r="I16" s="239"/>
      <c r="J16" s="239"/>
      <c r="K16" s="239"/>
      <c r="L16" s="239"/>
      <c r="M16" s="239"/>
      <c r="N16" s="239"/>
      <c r="O16" s="239"/>
      <c r="P16" s="239" t="s">
        <v>402</v>
      </c>
      <c r="Q16" s="239"/>
      <c r="R16" s="239"/>
      <c r="S16" s="239"/>
      <c r="T16" s="239"/>
      <c r="U16" s="239"/>
      <c r="V16" s="239"/>
      <c r="W16" s="239"/>
      <c r="X16" s="239"/>
      <c r="Y16" s="239"/>
      <c r="Z16" s="239"/>
      <c r="AA16" s="239" t="s">
        <v>399</v>
      </c>
      <c r="AB16" s="239"/>
      <c r="AC16" s="239"/>
      <c r="AD16" s="239"/>
      <c r="AE16" s="239" t="s">
        <v>402</v>
      </c>
      <c r="AF16" s="239" t="s">
        <v>402</v>
      </c>
      <c r="AG16" s="239" t="s">
        <v>402</v>
      </c>
      <c r="AH16" s="239"/>
      <c r="AI16" s="239" t="s">
        <v>402</v>
      </c>
      <c r="AJ16" s="239"/>
      <c r="AK16" s="239"/>
      <c r="AL16" s="239"/>
      <c r="AM16" s="239" t="s">
        <v>402</v>
      </c>
      <c r="AN16" s="239"/>
      <c r="AO16" s="239"/>
      <c r="AP16" s="239"/>
      <c r="AQ16" s="239" t="s">
        <v>402</v>
      </c>
      <c r="AR16" s="239" t="s">
        <v>402</v>
      </c>
      <c r="AS16" s="239"/>
      <c r="AT16" s="239"/>
      <c r="AU16" s="239"/>
      <c r="AV16" s="239"/>
      <c r="AW16" s="239"/>
      <c r="AX16" s="239" t="s">
        <v>402</v>
      </c>
      <c r="AY16" s="239"/>
      <c r="AZ16" s="239"/>
      <c r="BA16" s="239"/>
      <c r="BB16" s="239" t="s">
        <v>184</v>
      </c>
      <c r="BC16" s="239"/>
      <c r="BD16" s="239"/>
      <c r="BE16" s="239"/>
      <c r="BF16" s="239"/>
      <c r="BG16" s="239" t="s">
        <v>1494</v>
      </c>
      <c r="BH16" s="239"/>
      <c r="BI16" s="239"/>
      <c r="BJ16" s="239"/>
      <c r="BK16" s="239"/>
      <c r="BL16" s="239"/>
      <c r="BM16" s="239"/>
      <c r="BN16" s="239"/>
      <c r="BO16" s="239"/>
      <c r="BP16" s="239"/>
      <c r="BQ16" s="239"/>
      <c r="BR16" s="239" t="s">
        <v>402</v>
      </c>
      <c r="BS16" s="239"/>
      <c r="BT16" s="239"/>
      <c r="BU16" s="239"/>
      <c r="BV16" s="239"/>
      <c r="BW16" s="248"/>
      <c r="BX16" s="248"/>
      <c r="BY16" s="239"/>
      <c r="BZ16" s="239" t="s">
        <v>402</v>
      </c>
      <c r="CA16" s="239" t="s">
        <v>402</v>
      </c>
      <c r="CB16" s="239"/>
      <c r="CC16" s="239"/>
      <c r="CD16" s="239"/>
      <c r="CE16" s="239"/>
      <c r="CF16" s="239"/>
      <c r="CG16" s="239" t="s">
        <v>402</v>
      </c>
      <c r="CH16" s="239" t="s">
        <v>402</v>
      </c>
      <c r="CI16" s="239"/>
      <c r="CJ16" s="239"/>
      <c r="CK16" s="239" t="s">
        <v>402</v>
      </c>
      <c r="CL16" s="239"/>
      <c r="CM16" s="239"/>
      <c r="CN16" s="239"/>
      <c r="CO16" s="239"/>
      <c r="CP16" s="248"/>
      <c r="CQ16" s="239"/>
      <c r="CR16" s="239"/>
      <c r="CS16" s="239"/>
      <c r="CT16" s="239"/>
      <c r="CU16" s="239" t="s">
        <v>402</v>
      </c>
      <c r="CV16" s="248" t="s">
        <v>184</v>
      </c>
      <c r="CW16" s="248"/>
      <c r="CX16" s="239"/>
      <c r="CY16" s="248"/>
      <c r="CZ16" s="239"/>
      <c r="DA16" s="239"/>
      <c r="DB16" s="239"/>
    </row>
    <row r="17" spans="1:106" ht="6" customHeight="1">
      <c r="A17" s="111"/>
      <c r="B17" s="112"/>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48"/>
      <c r="BX17" s="248"/>
      <c r="BY17" s="239"/>
      <c r="BZ17" s="239"/>
      <c r="CA17" s="239"/>
      <c r="CB17" s="239"/>
      <c r="CC17" s="239"/>
      <c r="CD17" s="239"/>
      <c r="CE17" s="239"/>
      <c r="CF17" s="239"/>
      <c r="CG17" s="239"/>
      <c r="CH17" s="239"/>
      <c r="CI17" s="239"/>
      <c r="CJ17" s="239"/>
      <c r="CK17" s="239"/>
      <c r="CL17" s="239"/>
      <c r="CM17" s="239"/>
      <c r="CN17" s="239"/>
      <c r="CO17" s="239"/>
      <c r="CP17" s="248"/>
      <c r="CQ17" s="239"/>
      <c r="CR17" s="239"/>
      <c r="CS17" s="239"/>
      <c r="CT17" s="239"/>
      <c r="CU17" s="239"/>
      <c r="CV17" s="248"/>
      <c r="CW17" s="248"/>
      <c r="CX17" s="239"/>
      <c r="CY17" s="248"/>
      <c r="CZ17" s="239"/>
      <c r="DA17" s="239"/>
      <c r="DB17" s="239"/>
    </row>
    <row r="18" spans="1:106" ht="13.5" customHeight="1">
      <c r="A18" s="321" t="s">
        <v>1495</v>
      </c>
      <c r="B18" s="322"/>
      <c r="C18" s="239"/>
      <c r="D18" s="239"/>
      <c r="E18" s="239"/>
      <c r="F18" s="239"/>
      <c r="G18" s="239"/>
      <c r="H18" s="239"/>
      <c r="I18" s="239" t="s">
        <v>184</v>
      </c>
      <c r="J18" s="239"/>
      <c r="K18" s="239"/>
      <c r="L18" s="239"/>
      <c r="M18" s="239"/>
      <c r="N18" s="239"/>
      <c r="O18" s="239"/>
      <c r="P18" s="239" t="s">
        <v>184</v>
      </c>
      <c r="Q18" s="239"/>
      <c r="R18" s="239"/>
      <c r="S18" s="239"/>
      <c r="T18" s="239"/>
      <c r="U18" s="239"/>
      <c r="V18" s="239"/>
      <c r="W18" s="239"/>
      <c r="X18" s="239"/>
      <c r="Y18" s="239"/>
      <c r="Z18" s="239"/>
      <c r="AA18" s="239"/>
      <c r="AB18" s="239"/>
      <c r="AC18" s="239"/>
      <c r="AD18" s="239"/>
      <c r="AE18" s="239"/>
      <c r="AF18" s="239" t="s">
        <v>184</v>
      </c>
      <c r="AG18" s="239" t="s">
        <v>184</v>
      </c>
      <c r="AH18" s="239"/>
      <c r="AI18" s="239"/>
      <c r="AJ18" s="239"/>
      <c r="AK18" s="239"/>
      <c r="AL18" s="239"/>
      <c r="AM18" s="239"/>
      <c r="AN18" s="239"/>
      <c r="AO18" s="239"/>
      <c r="AP18" s="239"/>
      <c r="AQ18" s="239" t="s">
        <v>184</v>
      </c>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t="s">
        <v>184</v>
      </c>
      <c r="BS18" s="239"/>
      <c r="BT18" s="239"/>
      <c r="BU18" s="239"/>
      <c r="BV18" s="239"/>
      <c r="BW18" s="248"/>
      <c r="BX18" s="248"/>
      <c r="BY18" s="239"/>
      <c r="BZ18" s="239"/>
      <c r="CA18" s="239"/>
      <c r="CB18" s="239"/>
      <c r="CC18" s="239"/>
      <c r="CD18" s="239"/>
      <c r="CE18" s="239"/>
      <c r="CF18" s="239"/>
      <c r="CG18" s="239"/>
      <c r="CH18" s="239"/>
      <c r="CI18" s="239"/>
      <c r="CJ18" s="239"/>
      <c r="CK18" s="239"/>
      <c r="CL18" s="239" t="s">
        <v>184</v>
      </c>
      <c r="CM18" s="239"/>
      <c r="CN18" s="239"/>
      <c r="CO18" s="239"/>
      <c r="CP18" s="248"/>
      <c r="CQ18" s="239"/>
      <c r="CR18" s="239"/>
      <c r="CS18" s="239"/>
      <c r="CT18" s="239"/>
      <c r="CU18" s="239" t="s">
        <v>184</v>
      </c>
      <c r="CV18" s="248" t="s">
        <v>184</v>
      </c>
      <c r="CW18" s="248"/>
      <c r="CX18" s="239"/>
      <c r="CY18" s="248"/>
      <c r="CZ18" s="239"/>
      <c r="DA18" s="239"/>
      <c r="DB18" s="239"/>
    </row>
    <row r="19" spans="1:106" ht="5.25" customHeight="1">
      <c r="A19" s="110"/>
      <c r="B19" s="110"/>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48"/>
      <c r="BX19" s="248"/>
      <c r="BY19" s="239"/>
      <c r="BZ19" s="239"/>
      <c r="CA19" s="239"/>
      <c r="CB19" s="239"/>
      <c r="CC19" s="239"/>
      <c r="CD19" s="239"/>
      <c r="CE19" s="239"/>
      <c r="CF19" s="239"/>
      <c r="CG19" s="239"/>
      <c r="CH19" s="239"/>
      <c r="CI19" s="239"/>
      <c r="CJ19" s="239"/>
      <c r="CK19" s="239"/>
      <c r="CL19" s="239"/>
      <c r="CM19" s="239"/>
      <c r="CN19" s="239"/>
      <c r="CO19" s="239"/>
      <c r="CP19" s="248"/>
      <c r="CQ19" s="239"/>
      <c r="CR19" s="239"/>
      <c r="CS19" s="239"/>
      <c r="CT19" s="239"/>
      <c r="CU19" s="239"/>
      <c r="CV19" s="248"/>
      <c r="CW19" s="248"/>
      <c r="CX19" s="239"/>
      <c r="CY19" s="248"/>
      <c r="CZ19" s="239"/>
      <c r="DA19" s="239"/>
      <c r="DB19" s="239"/>
    </row>
    <row r="20" spans="1:106" ht="12.75" customHeight="1">
      <c r="A20" s="321" t="s">
        <v>1558</v>
      </c>
      <c r="B20" s="322"/>
      <c r="C20" s="239"/>
      <c r="D20" s="239"/>
      <c r="E20" s="239"/>
      <c r="F20" s="239"/>
      <c r="G20" s="239"/>
      <c r="H20" s="239"/>
      <c r="I20" s="239" t="s">
        <v>184</v>
      </c>
      <c r="J20" s="239"/>
      <c r="K20" s="239"/>
      <c r="L20" s="239"/>
      <c r="M20" s="239"/>
      <c r="N20" s="239"/>
      <c r="O20" s="239"/>
      <c r="P20" s="239" t="s">
        <v>184</v>
      </c>
      <c r="Q20" s="239"/>
      <c r="R20" s="239"/>
      <c r="S20" s="239"/>
      <c r="T20" s="239"/>
      <c r="U20" s="239"/>
      <c r="V20" s="239"/>
      <c r="W20" s="239"/>
      <c r="X20" s="239"/>
      <c r="Y20" s="239"/>
      <c r="Z20" s="239"/>
      <c r="AA20" s="239" t="s">
        <v>184</v>
      </c>
      <c r="AB20" s="239"/>
      <c r="AC20" s="239"/>
      <c r="AD20" s="239"/>
      <c r="AE20" s="239"/>
      <c r="AF20" s="239"/>
      <c r="AG20" s="239" t="s">
        <v>184</v>
      </c>
      <c r="AH20" s="239"/>
      <c r="AI20" s="239" t="s">
        <v>184</v>
      </c>
      <c r="AJ20" s="239"/>
      <c r="AK20" s="239"/>
      <c r="AL20" s="239"/>
      <c r="AM20" s="239"/>
      <c r="AN20" s="239" t="s">
        <v>184</v>
      </c>
      <c r="AO20" s="239"/>
      <c r="AP20" s="239"/>
      <c r="AQ20" s="239" t="s">
        <v>184</v>
      </c>
      <c r="AR20" s="239"/>
      <c r="AS20" s="239"/>
      <c r="AT20" s="239"/>
      <c r="AU20" s="239"/>
      <c r="AV20" s="239" t="s">
        <v>184</v>
      </c>
      <c r="AW20" s="239"/>
      <c r="AX20" s="239"/>
      <c r="AY20" s="239"/>
      <c r="AZ20" s="239"/>
      <c r="BA20" s="239"/>
      <c r="BB20" s="239" t="s">
        <v>184</v>
      </c>
      <c r="BC20" s="239"/>
      <c r="BD20" s="239"/>
      <c r="BE20" s="239"/>
      <c r="BF20" s="239"/>
      <c r="BG20" s="239" t="s">
        <v>184</v>
      </c>
      <c r="BH20" s="239"/>
      <c r="BI20" s="239"/>
      <c r="BJ20" s="239"/>
      <c r="BK20" s="239"/>
      <c r="BL20" s="239"/>
      <c r="BM20" s="239"/>
      <c r="BN20" s="239" t="s">
        <v>184</v>
      </c>
      <c r="BO20" s="239"/>
      <c r="BP20" s="239"/>
      <c r="BQ20" s="239"/>
      <c r="BR20" s="239" t="s">
        <v>184</v>
      </c>
      <c r="BS20" s="239"/>
      <c r="BT20" s="239" t="s">
        <v>184</v>
      </c>
      <c r="BU20" s="239"/>
      <c r="BV20" s="239"/>
      <c r="BW20" s="248"/>
      <c r="BX20" s="248"/>
      <c r="BY20" s="239"/>
      <c r="BZ20" s="239"/>
      <c r="CA20" s="239"/>
      <c r="CB20" s="239"/>
      <c r="CC20" s="239"/>
      <c r="CD20" s="239"/>
      <c r="CE20" s="239"/>
      <c r="CF20" s="239"/>
      <c r="CG20" s="239"/>
      <c r="CH20" s="239" t="s">
        <v>184</v>
      </c>
      <c r="CI20" s="239"/>
      <c r="CJ20" s="239"/>
      <c r="CK20" s="239"/>
      <c r="CL20" s="239"/>
      <c r="CM20" s="239"/>
      <c r="CN20" s="239"/>
      <c r="CO20" s="239"/>
      <c r="CP20" s="248"/>
      <c r="CQ20" s="239"/>
      <c r="CR20" s="239"/>
      <c r="CS20" s="239"/>
      <c r="CT20" s="239" t="s">
        <v>184</v>
      </c>
      <c r="CU20" s="239" t="s">
        <v>184</v>
      </c>
      <c r="CV20" s="248" t="s">
        <v>184</v>
      </c>
      <c r="CW20" s="248"/>
      <c r="CX20" s="239"/>
      <c r="CY20" s="248"/>
      <c r="CZ20" s="239"/>
      <c r="DA20" s="239"/>
      <c r="DB20" s="239"/>
    </row>
    <row r="21" spans="1:106" ht="7.5" customHeight="1">
      <c r="A21" s="22"/>
      <c r="B21" s="22"/>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48"/>
      <c r="BX21" s="248"/>
      <c r="BY21" s="239"/>
      <c r="BZ21" s="239"/>
      <c r="CA21" s="239"/>
      <c r="CB21" s="239"/>
      <c r="CC21" s="239"/>
      <c r="CD21" s="239"/>
      <c r="CE21" s="239"/>
      <c r="CF21" s="239"/>
      <c r="CG21" s="239"/>
      <c r="CH21" s="239"/>
      <c r="CI21" s="239"/>
      <c r="CJ21" s="239"/>
      <c r="CK21" s="239"/>
      <c r="CL21" s="239"/>
      <c r="CM21" s="239"/>
      <c r="CN21" s="239"/>
      <c r="CO21" s="239"/>
      <c r="CP21" s="248"/>
      <c r="CQ21" s="239"/>
      <c r="CR21" s="239"/>
      <c r="CS21" s="249"/>
      <c r="CT21" s="249"/>
      <c r="CU21" s="249"/>
      <c r="CV21" s="250"/>
      <c r="CW21" s="250"/>
      <c r="CX21" s="249"/>
      <c r="CY21" s="250"/>
      <c r="CZ21" s="249"/>
      <c r="DA21" s="249"/>
      <c r="DB21" s="249"/>
    </row>
    <row r="22" spans="1:106">
      <c r="A22" s="83" t="s">
        <v>1529</v>
      </c>
      <c r="B22" s="83"/>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39"/>
      <c r="CN22" s="39"/>
      <c r="CO22" s="39"/>
      <c r="CP22" s="39"/>
      <c r="CQ22" s="39"/>
      <c r="CR22" s="39"/>
    </row>
    <row r="23" spans="1:106">
      <c r="A23" s="81" t="s">
        <v>766</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row>
    <row r="24" spans="1:106">
      <c r="A24" s="103" t="s">
        <v>1310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row>
    <row r="25" spans="1:106">
      <c r="A25" s="85" t="s">
        <v>767</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row>
    <row r="26" spans="1:106" ht="23.25" customHeight="1">
      <c r="A26" s="324" t="s">
        <v>1408</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row>
    <row r="27" spans="1:106">
      <c r="A27" s="85" t="s">
        <v>768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row>
    <row r="28" spans="1:106">
      <c r="A28" s="85" t="s">
        <v>1406</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row>
    <row r="29" spans="1:106">
      <c r="A29" s="22" t="s">
        <v>401</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row>
    <row r="30" spans="1:106">
      <c r="A30" s="181" t="s">
        <v>1642</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row>
    <row r="31" spans="1:106">
      <c r="A31" s="22" t="s">
        <v>430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row>
    <row r="32" spans="1:106">
      <c r="A32" s="22" t="s">
        <v>782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row>
    <row r="33" spans="1:97">
      <c r="A33" s="22" t="s">
        <v>431</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row>
    <row r="34" spans="1:97">
      <c r="A34" s="314" t="s">
        <v>432</v>
      </c>
      <c r="B34" s="314"/>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row>
    <row r="35" spans="1:97">
      <c r="A35" s="103" t="s">
        <v>1257</v>
      </c>
      <c r="B35" s="103"/>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row>
    <row r="36" spans="1:97">
      <c r="A36" s="103" t="s">
        <v>1309</v>
      </c>
      <c r="B36" s="103"/>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row>
    <row r="37" spans="1:97" ht="23.25" customHeight="1">
      <c r="A37" s="323" t="s">
        <v>1407</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row>
    <row r="38" spans="1:97" ht="12.75" customHeight="1">
      <c r="A38" s="107" t="s">
        <v>1409</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row>
    <row r="39" spans="1:97" ht="12" customHeight="1">
      <c r="A39" s="107" t="s">
        <v>1411</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row>
    <row r="40" spans="1:97" ht="11.25" customHeight="1">
      <c r="A40" s="107" t="s">
        <v>1423</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row>
    <row r="41" spans="1:97" ht="11.25" customHeight="1">
      <c r="A41" s="107" t="s">
        <v>1417</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row>
    <row r="42" spans="1:97" s="107" customFormat="1">
      <c r="A42" s="107" t="s">
        <v>1418</v>
      </c>
    </row>
    <row r="43" spans="1:97" s="107" customFormat="1">
      <c r="A43" s="107" t="s">
        <v>1420</v>
      </c>
    </row>
    <row r="44" spans="1:97" s="107" customFormat="1">
      <c r="A44" s="107" t="s">
        <v>1425</v>
      </c>
    </row>
    <row r="45" spans="1:97" s="107" customFormat="1">
      <c r="A45" s="107" t="s">
        <v>1471</v>
      </c>
    </row>
    <row r="46" spans="1:97" s="110" customFormat="1">
      <c r="A46" s="110" t="s">
        <v>1493</v>
      </c>
    </row>
    <row r="47" spans="1:97">
      <c r="A47" s="18" t="s">
        <v>1624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row>
    <row r="48" spans="1:97">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row>
    <row r="49" spans="1:90">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row>
    <row r="50" spans="1:90">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row>
    <row r="51" spans="1:90">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row>
    <row r="52" spans="1:90">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row>
  </sheetData>
  <sortState columnSort="1" ref="C1:DB21">
    <sortCondition ref="C1:DB1"/>
  </sortState>
  <mergeCells count="7">
    <mergeCell ref="A34:B34"/>
    <mergeCell ref="A10:B10"/>
    <mergeCell ref="A20:B20"/>
    <mergeCell ref="A37:CS37"/>
    <mergeCell ref="A26:CS26"/>
    <mergeCell ref="A16:B16"/>
    <mergeCell ref="A18:B1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BH168"/>
  <sheetViews>
    <sheetView showGridLines="0" zoomScale="80" zoomScaleNormal="80" workbookViewId="0">
      <selection activeCell="B2" sqref="B2"/>
    </sheetView>
  </sheetViews>
  <sheetFormatPr defaultColWidth="9.1796875" defaultRowHeight="10.5"/>
  <cols>
    <col min="1" max="1" width="9.1796875" style="251"/>
    <col min="2" max="2" width="12.7265625" style="251" customWidth="1"/>
    <col min="3" max="3" width="18.1796875" style="251" customWidth="1"/>
    <col min="4" max="4" width="19.26953125" style="251" customWidth="1"/>
    <col min="5" max="5" width="21.7265625" style="251" customWidth="1"/>
    <col min="6" max="6" width="21.26953125" style="251" customWidth="1"/>
    <col min="7" max="7" width="1.81640625" style="251" customWidth="1"/>
    <col min="8" max="8" width="21.81640625" style="251" customWidth="1"/>
    <col min="9" max="9" width="12.26953125" style="239" customWidth="1"/>
    <col min="10" max="10" width="16.453125" style="251" customWidth="1"/>
    <col min="11" max="11" width="26.7265625" style="254" customWidth="1"/>
    <col min="12" max="12" width="36.26953125" style="255" customWidth="1"/>
    <col min="13" max="13" width="0" style="62" hidden="1" customWidth="1"/>
    <col min="14" max="14" width="8.453125" style="62" hidden="1" customWidth="1"/>
    <col min="15" max="15" width="0" style="62" hidden="1" customWidth="1"/>
    <col min="16" max="16" width="17.7265625" style="62" hidden="1" customWidth="1"/>
    <col min="17" max="17" width="28.453125" style="62" hidden="1" customWidth="1"/>
    <col min="18" max="27" width="17.7265625" style="62" hidden="1" customWidth="1"/>
    <col min="28" max="28" width="9.1796875" style="62"/>
    <col min="29" max="34" width="0" style="62" hidden="1" customWidth="1"/>
    <col min="35" max="37" width="9.1796875" style="62"/>
    <col min="38" max="47" width="14.1796875" style="62" customWidth="1"/>
    <col min="48" max="16384" width="9.1796875" style="62"/>
  </cols>
  <sheetData>
    <row r="1" spans="2:43">
      <c r="K1" s="261"/>
      <c r="Z1" s="59"/>
      <c r="AC1" s="62" t="s">
        <v>452</v>
      </c>
      <c r="AD1" s="62">
        <v>2010</v>
      </c>
      <c r="AE1" s="62">
        <v>7888</v>
      </c>
      <c r="AF1" s="62">
        <v>7888</v>
      </c>
      <c r="AG1" s="62">
        <v>6231.52</v>
      </c>
      <c r="AH1" s="62">
        <v>-7.477824</v>
      </c>
      <c r="AP1" s="60"/>
      <c r="AQ1" s="61"/>
    </row>
    <row r="2" spans="2:43">
      <c r="B2" s="262"/>
      <c r="C2" s="327" t="s">
        <v>1643</v>
      </c>
      <c r="D2" s="327"/>
      <c r="E2" s="327"/>
      <c r="F2" s="327"/>
      <c r="G2" s="262"/>
      <c r="H2" s="327" t="s">
        <v>1644</v>
      </c>
      <c r="I2" s="327"/>
      <c r="J2" s="327"/>
      <c r="K2" s="327"/>
      <c r="Q2" s="62" t="s">
        <v>306</v>
      </c>
      <c r="R2" s="62" t="s">
        <v>305</v>
      </c>
      <c r="S2" s="62" t="s">
        <v>304</v>
      </c>
      <c r="T2" s="62" t="s">
        <v>747</v>
      </c>
      <c r="U2" s="62" t="s">
        <v>748</v>
      </c>
      <c r="V2" s="62" t="s">
        <v>749</v>
      </c>
    </row>
    <row r="3" spans="2:43" ht="5.25" customHeight="1">
      <c r="B3" s="263"/>
      <c r="C3" s="328"/>
      <c r="D3" s="328"/>
      <c r="E3" s="328"/>
      <c r="F3" s="328"/>
      <c r="G3" s="263"/>
      <c r="H3" s="328"/>
      <c r="I3" s="328"/>
      <c r="J3" s="328"/>
      <c r="K3" s="328"/>
      <c r="N3" s="62" t="s">
        <v>752</v>
      </c>
      <c r="P3" s="67" t="s">
        <v>720</v>
      </c>
      <c r="Q3" s="45">
        <v>418000000</v>
      </c>
      <c r="R3" s="45">
        <v>234000000</v>
      </c>
      <c r="S3" s="45">
        <v>104203635</v>
      </c>
      <c r="T3" s="62">
        <f>(Q3/1000000)*1.47</f>
        <v>614.46</v>
      </c>
      <c r="U3" s="62">
        <f t="shared" ref="U3:U29" si="0">(R3/1000000)*1.47</f>
        <v>343.98</v>
      </c>
      <c r="V3" s="62">
        <f t="shared" ref="V3:V29" si="1">(S3/1000000)*1.47</f>
        <v>153.17934345</v>
      </c>
    </row>
    <row r="4" spans="2:43">
      <c r="B4" s="264" t="s">
        <v>182</v>
      </c>
      <c r="C4" s="265" t="s">
        <v>1645</v>
      </c>
      <c r="D4" s="265" t="s">
        <v>1649</v>
      </c>
      <c r="E4" s="265" t="s">
        <v>1650</v>
      </c>
      <c r="F4" s="265" t="s">
        <v>1646</v>
      </c>
      <c r="G4" s="265"/>
      <c r="H4" s="265" t="s">
        <v>1651</v>
      </c>
      <c r="I4" s="249" t="s">
        <v>1332</v>
      </c>
      <c r="J4" s="265" t="s">
        <v>1647</v>
      </c>
      <c r="K4" s="266" t="s">
        <v>1648</v>
      </c>
      <c r="P4" s="67" t="s">
        <v>721</v>
      </c>
      <c r="Q4" s="45">
        <v>20011078</v>
      </c>
      <c r="R4" s="45">
        <v>16453260</v>
      </c>
      <c r="S4" s="45">
        <v>8416078</v>
      </c>
      <c r="T4" s="62">
        <f t="shared" ref="T4:T29" si="2">(Q4/1000000)*1.47</f>
        <v>29.416284660000002</v>
      </c>
      <c r="U4" s="62">
        <f t="shared" si="0"/>
        <v>24.1862922</v>
      </c>
      <c r="V4" s="62">
        <f t="shared" si="1"/>
        <v>12.371634660000002</v>
      </c>
    </row>
    <row r="5" spans="2:43" ht="12.75" customHeight="1">
      <c r="B5" s="252" t="s">
        <v>3</v>
      </c>
      <c r="C5" s="251">
        <v>95</v>
      </c>
      <c r="E5" s="251">
        <v>27.6</v>
      </c>
      <c r="F5" s="251">
        <v>1.21</v>
      </c>
      <c r="H5" s="267">
        <v>49.2</v>
      </c>
      <c r="I5" s="268">
        <v>367.6</v>
      </c>
      <c r="J5" s="267">
        <f>100*C5/I5</f>
        <v>25.843307943416757</v>
      </c>
      <c r="K5" s="251">
        <v>4.4000000000000004</v>
      </c>
      <c r="P5" s="67" t="s">
        <v>722</v>
      </c>
      <c r="Q5" s="45">
        <v>81530720</v>
      </c>
      <c r="R5" s="45">
        <v>75784888</v>
      </c>
      <c r="S5" s="45">
        <v>36014721</v>
      </c>
      <c r="T5" s="62">
        <f t="shared" si="2"/>
        <v>119.8501584</v>
      </c>
      <c r="U5" s="62">
        <f t="shared" si="0"/>
        <v>111.40378535999999</v>
      </c>
      <c r="V5" s="62">
        <f t="shared" si="1"/>
        <v>52.941639870000003</v>
      </c>
    </row>
    <row r="6" spans="2:43" ht="12.75" customHeight="1">
      <c r="B6" s="252" t="s">
        <v>82</v>
      </c>
      <c r="C6" s="251">
        <v>1336</v>
      </c>
      <c r="D6" s="251">
        <v>1269.2</v>
      </c>
      <c r="E6" s="251">
        <v>815</v>
      </c>
      <c r="F6" s="251">
        <v>0</v>
      </c>
      <c r="H6" s="267">
        <v>20.5</v>
      </c>
      <c r="I6" s="268">
        <v>1247.2</v>
      </c>
      <c r="J6" s="267">
        <f>100*C6/I6</f>
        <v>107.11994868505452</v>
      </c>
      <c r="K6" s="251">
        <v>0</v>
      </c>
      <c r="P6" s="67" t="s">
        <v>723</v>
      </c>
      <c r="Q6" s="45">
        <v>205810976</v>
      </c>
      <c r="R6" s="45">
        <v>194986000</v>
      </c>
      <c r="S6" s="45">
        <v>68648352</v>
      </c>
      <c r="T6" s="62">
        <f t="shared" si="2"/>
        <v>302.54213472000004</v>
      </c>
      <c r="U6" s="62">
        <f t="shared" si="0"/>
        <v>286.62941999999998</v>
      </c>
      <c r="V6" s="62">
        <f t="shared" si="1"/>
        <v>100.91307744000001</v>
      </c>
    </row>
    <row r="7" spans="2:43" ht="12.75" customHeight="1">
      <c r="B7" s="252" t="s">
        <v>4</v>
      </c>
      <c r="C7" s="251">
        <v>25</v>
      </c>
      <c r="E7" s="251">
        <v>6.5</v>
      </c>
      <c r="F7" s="251">
        <v>0</v>
      </c>
      <c r="H7" s="267">
        <v>72.3</v>
      </c>
      <c r="I7" s="268">
        <v>378.4</v>
      </c>
      <c r="J7" s="267">
        <f t="shared" ref="J7:J44" si="3">100*C7/I7</f>
        <v>6.6067653276955607</v>
      </c>
      <c r="K7" s="251">
        <v>0</v>
      </c>
      <c r="P7" s="67" t="s">
        <v>724</v>
      </c>
      <c r="Q7" s="45">
        <v>3244528000</v>
      </c>
      <c r="R7" s="45">
        <v>2365528000</v>
      </c>
      <c r="S7" s="45">
        <v>1952842121</v>
      </c>
      <c r="T7" s="62">
        <f t="shared" si="2"/>
        <v>4769.4561599999997</v>
      </c>
      <c r="U7" s="62">
        <f t="shared" si="0"/>
        <v>3477.3261599999996</v>
      </c>
      <c r="V7" s="62">
        <f t="shared" si="1"/>
        <v>2870.6779178699999</v>
      </c>
    </row>
    <row r="8" spans="2:43" ht="12.75" customHeight="1">
      <c r="B8" s="252" t="s">
        <v>9</v>
      </c>
      <c r="C8" s="251">
        <v>704.1</v>
      </c>
      <c r="D8" s="251">
        <v>366</v>
      </c>
      <c r="F8" s="251">
        <v>1.18</v>
      </c>
      <c r="H8" s="267">
        <v>95.7</v>
      </c>
      <c r="I8" s="268">
        <v>472.5</v>
      </c>
      <c r="J8" s="267">
        <f t="shared" si="3"/>
        <v>149.01587301587301</v>
      </c>
      <c r="K8" s="251" t="str">
        <f>CONCATENATE( ROUND((F8/D8)*100, 2), " 3/")</f>
        <v>0.32 3/</v>
      </c>
      <c r="P8" s="67" t="s">
        <v>725</v>
      </c>
      <c r="Q8" s="45">
        <v>8516339</v>
      </c>
      <c r="R8" s="45">
        <v>6513255</v>
      </c>
      <c r="S8" s="45">
        <v>2614051</v>
      </c>
      <c r="T8" s="62">
        <f t="shared" si="2"/>
        <v>12.51901833</v>
      </c>
      <c r="U8" s="62">
        <f t="shared" si="0"/>
        <v>9.5744848499999993</v>
      </c>
      <c r="V8" s="62">
        <f t="shared" si="1"/>
        <v>3.8426549699999999</v>
      </c>
    </row>
    <row r="9" spans="2:43" ht="13.5" customHeight="1">
      <c r="B9" s="252" t="s">
        <v>11</v>
      </c>
      <c r="C9" s="251">
        <v>933</v>
      </c>
      <c r="D9" s="251">
        <v>721.2</v>
      </c>
      <c r="E9" s="251">
        <v>205.3</v>
      </c>
      <c r="F9" s="251">
        <v>12.73</v>
      </c>
      <c r="H9" s="267">
        <v>65</v>
      </c>
      <c r="I9" s="268">
        <v>2142.9</v>
      </c>
      <c r="J9" s="267">
        <f t="shared" si="3"/>
        <v>43.539129217415649</v>
      </c>
      <c r="K9" s="251">
        <v>6.2</v>
      </c>
      <c r="P9" s="67" t="s">
        <v>726</v>
      </c>
      <c r="Q9" s="45" t="s">
        <v>727</v>
      </c>
      <c r="R9" s="45">
        <v>203329118</v>
      </c>
      <c r="S9" s="45">
        <v>90545441</v>
      </c>
      <c r="T9" s="62" t="e">
        <f t="shared" si="2"/>
        <v>#VALUE!</v>
      </c>
      <c r="U9" s="62">
        <f t="shared" si="0"/>
        <v>298.89380345999996</v>
      </c>
      <c r="V9" s="62">
        <f t="shared" si="1"/>
        <v>133.10179826999999</v>
      </c>
    </row>
    <row r="10" spans="2:43" ht="12.75" customHeight="1">
      <c r="B10" s="252" t="s">
        <v>12</v>
      </c>
      <c r="C10" s="251">
        <v>31.9</v>
      </c>
      <c r="D10" s="251">
        <v>26.7</v>
      </c>
      <c r="E10" s="251">
        <v>17.3</v>
      </c>
      <c r="F10" s="251">
        <v>0.51</v>
      </c>
      <c r="H10" s="267">
        <v>14.9</v>
      </c>
      <c r="I10" s="268">
        <v>47.8</v>
      </c>
      <c r="J10" s="267">
        <f t="shared" si="3"/>
        <v>66.736401673640174</v>
      </c>
      <c r="K10" s="251">
        <v>2.94</v>
      </c>
      <c r="P10" s="67" t="s">
        <v>728</v>
      </c>
      <c r="Q10" s="45">
        <v>231207352</v>
      </c>
      <c r="R10" s="45">
        <v>162624584</v>
      </c>
      <c r="S10" s="45">
        <v>45342658</v>
      </c>
      <c r="T10" s="62">
        <f t="shared" si="2"/>
        <v>339.87480743999998</v>
      </c>
      <c r="U10" s="62">
        <f t="shared" si="0"/>
        <v>239.05813848</v>
      </c>
      <c r="V10" s="62">
        <f t="shared" si="1"/>
        <v>66.653707260000004</v>
      </c>
    </row>
    <row r="11" spans="2:43" ht="12.75" customHeight="1">
      <c r="B11" s="252" t="s">
        <v>13</v>
      </c>
      <c r="C11" s="251">
        <v>1803</v>
      </c>
      <c r="D11" s="251">
        <v>1153.9000000000001</v>
      </c>
      <c r="E11" s="251">
        <v>631.1</v>
      </c>
      <c r="F11" s="251">
        <v>2.02</v>
      </c>
      <c r="H11" s="267">
        <v>83.1</v>
      </c>
      <c r="I11" s="268">
        <v>1614.1</v>
      </c>
      <c r="J11" s="267">
        <f t="shared" si="3"/>
        <v>111.70311628771452</v>
      </c>
      <c r="K11" s="251">
        <v>0.32</v>
      </c>
      <c r="P11" s="67" t="s">
        <v>729</v>
      </c>
      <c r="Q11" s="45">
        <v>1257005863</v>
      </c>
      <c r="R11" s="45">
        <v>815509600</v>
      </c>
      <c r="S11" s="45">
        <v>360085300</v>
      </c>
      <c r="T11" s="62">
        <f t="shared" si="2"/>
        <v>1847.7986186100002</v>
      </c>
      <c r="U11" s="62">
        <f t="shared" si="0"/>
        <v>1198.7991119999999</v>
      </c>
      <c r="V11" s="62">
        <f t="shared" si="1"/>
        <v>529.32539099999997</v>
      </c>
    </row>
    <row r="12" spans="2:43" ht="13.5" customHeight="1">
      <c r="B12" s="252" t="s">
        <v>17</v>
      </c>
      <c r="C12" s="251">
        <v>42.4</v>
      </c>
      <c r="D12" s="251">
        <v>76.5</v>
      </c>
      <c r="E12" s="251">
        <v>32.6</v>
      </c>
      <c r="F12" s="251">
        <v>0.04</v>
      </c>
      <c r="H12" s="267">
        <v>61.3</v>
      </c>
      <c r="I12" s="268">
        <v>23.1</v>
      </c>
      <c r="J12" s="267">
        <f t="shared" si="3"/>
        <v>183.54978354978354</v>
      </c>
      <c r="K12" s="251">
        <v>0.11</v>
      </c>
      <c r="P12" s="67" t="s">
        <v>730</v>
      </c>
      <c r="Q12" s="45">
        <v>1871643901</v>
      </c>
      <c r="R12" s="45">
        <v>1765519727</v>
      </c>
      <c r="S12" s="45">
        <v>1236735659</v>
      </c>
      <c r="T12" s="62">
        <f t="shared" si="2"/>
        <v>2751.3165344699996</v>
      </c>
      <c r="U12" s="62">
        <f t="shared" si="0"/>
        <v>2595.3139986900001</v>
      </c>
      <c r="V12" s="62">
        <f t="shared" si="1"/>
        <v>1818.0014187299998</v>
      </c>
    </row>
    <row r="13" spans="2:43" ht="12.75" customHeight="1">
      <c r="B13" s="252" t="s">
        <v>18</v>
      </c>
      <c r="C13" s="251">
        <v>129</v>
      </c>
      <c r="D13" s="251">
        <v>114.4</v>
      </c>
      <c r="E13" s="251">
        <v>65.900000000000006</v>
      </c>
      <c r="F13" s="251">
        <v>0.54</v>
      </c>
      <c r="H13" s="267">
        <v>37.9</v>
      </c>
      <c r="I13" s="268">
        <v>198.5</v>
      </c>
      <c r="J13" s="267">
        <f t="shared" si="3"/>
        <v>64.987405541561714</v>
      </c>
      <c r="K13" s="251">
        <v>0.82</v>
      </c>
      <c r="P13" s="67" t="s">
        <v>731</v>
      </c>
      <c r="Q13" s="45">
        <v>2106736038</v>
      </c>
      <c r="R13" s="45">
        <v>574377415</v>
      </c>
      <c r="S13" s="45">
        <v>402347830</v>
      </c>
      <c r="T13" s="62">
        <f t="shared" si="2"/>
        <v>3096.9019758599998</v>
      </c>
      <c r="U13" s="62">
        <f t="shared" si="0"/>
        <v>844.33480005000001</v>
      </c>
      <c r="V13" s="62">
        <f t="shared" si="1"/>
        <v>591.4513101</v>
      </c>
    </row>
    <row r="14" spans="2:43" ht="12.75" customHeight="1">
      <c r="B14" s="252" t="s">
        <v>19</v>
      </c>
      <c r="C14" s="251">
        <v>302.5</v>
      </c>
      <c r="E14" s="251">
        <v>100.9</v>
      </c>
      <c r="F14" s="251">
        <v>0.73</v>
      </c>
      <c r="H14" s="267">
        <v>42.7</v>
      </c>
      <c r="I14" s="268">
        <v>313.10000000000002</v>
      </c>
      <c r="J14" s="267">
        <f t="shared" si="3"/>
        <v>96.614500159693378</v>
      </c>
      <c r="K14" s="251">
        <v>0.73</v>
      </c>
      <c r="P14" s="67" t="s">
        <v>732</v>
      </c>
      <c r="Q14" s="45">
        <v>65918045</v>
      </c>
      <c r="R14" s="45">
        <v>59113956</v>
      </c>
      <c r="S14" s="45">
        <v>20445000</v>
      </c>
      <c r="T14" s="62">
        <f t="shared" si="2"/>
        <v>96.899526150000014</v>
      </c>
      <c r="U14" s="62">
        <f t="shared" si="0"/>
        <v>86.897515319999997</v>
      </c>
      <c r="V14" s="62">
        <f t="shared" si="1"/>
        <v>30.05415</v>
      </c>
    </row>
    <row r="15" spans="2:43" ht="13.5" customHeight="1">
      <c r="B15" s="252" t="s">
        <v>23</v>
      </c>
      <c r="C15" s="251">
        <v>10.8</v>
      </c>
      <c r="D15" s="251">
        <v>8.1</v>
      </c>
      <c r="E15" s="251">
        <v>5</v>
      </c>
      <c r="F15" s="251">
        <v>0.2</v>
      </c>
      <c r="H15" s="267">
        <v>6.7</v>
      </c>
      <c r="I15" s="268">
        <v>19.100000000000001</v>
      </c>
      <c r="J15" s="267">
        <f t="shared" si="3"/>
        <v>56.544502617801044</v>
      </c>
      <c r="K15" s="251">
        <v>4.0999999999999996</v>
      </c>
      <c r="P15" s="67" t="s">
        <v>733</v>
      </c>
      <c r="Q15" s="45">
        <v>14624816</v>
      </c>
      <c r="R15" s="45">
        <v>11966456</v>
      </c>
      <c r="S15" s="45">
        <v>2969375</v>
      </c>
      <c r="T15" s="62">
        <f t="shared" si="2"/>
        <v>21.49847952</v>
      </c>
      <c r="U15" s="62">
        <f t="shared" si="0"/>
        <v>17.59069032</v>
      </c>
      <c r="V15" s="62">
        <f t="shared" si="1"/>
        <v>4.3649812499999996</v>
      </c>
    </row>
    <row r="16" spans="2:43" ht="12.75" customHeight="1">
      <c r="B16" s="252" t="s">
        <v>24</v>
      </c>
      <c r="C16" s="251">
        <v>142</v>
      </c>
      <c r="D16" s="251">
        <v>138.30000000000001</v>
      </c>
      <c r="E16" s="251">
        <v>60.3</v>
      </c>
      <c r="F16" s="251">
        <v>0.81</v>
      </c>
      <c r="H16" s="267">
        <v>48.7</v>
      </c>
      <c r="I16" s="268">
        <v>237.1</v>
      </c>
      <c r="J16" s="267">
        <f t="shared" si="3"/>
        <v>59.890341628005061</v>
      </c>
      <c r="K16" s="251">
        <v>1.34</v>
      </c>
      <c r="P16" s="67" t="s">
        <v>734</v>
      </c>
      <c r="Q16" s="45">
        <v>19614456</v>
      </c>
      <c r="R16" s="45" t="s">
        <v>727</v>
      </c>
      <c r="S16" s="45" t="s">
        <v>727</v>
      </c>
      <c r="T16" s="62">
        <f t="shared" si="2"/>
        <v>28.833250320000001</v>
      </c>
      <c r="U16" s="62" t="e">
        <f t="shared" si="0"/>
        <v>#VALUE!</v>
      </c>
      <c r="V16" s="62" t="e">
        <f t="shared" si="1"/>
        <v>#VALUE!</v>
      </c>
    </row>
    <row r="17" spans="2:22" ht="12.75" customHeight="1">
      <c r="B17" s="252" t="s">
        <v>25</v>
      </c>
      <c r="C17" s="251">
        <v>1742</v>
      </c>
      <c r="D17" s="251">
        <v>1602.6</v>
      </c>
      <c r="E17" s="251">
        <v>1167.0999999999999</v>
      </c>
      <c r="F17" s="251">
        <v>2.4500000000000002</v>
      </c>
      <c r="H17" s="267">
        <v>82.4</v>
      </c>
      <c r="I17" s="268">
        <v>2569.8000000000002</v>
      </c>
      <c r="J17" s="267">
        <f t="shared" si="3"/>
        <v>67.787376449529148</v>
      </c>
      <c r="K17" s="251">
        <v>0.21</v>
      </c>
      <c r="P17" s="67" t="s">
        <v>735</v>
      </c>
      <c r="Q17" s="45">
        <v>688056543</v>
      </c>
      <c r="R17" s="45">
        <v>103969600</v>
      </c>
      <c r="S17" s="45">
        <v>12953500</v>
      </c>
      <c r="T17" s="62">
        <f t="shared" si="2"/>
        <v>1011.4431182100001</v>
      </c>
      <c r="U17" s="62">
        <f t="shared" si="0"/>
        <v>152.83531199999999</v>
      </c>
      <c r="V17" s="62">
        <f t="shared" si="1"/>
        <v>19.041644999999999</v>
      </c>
    </row>
    <row r="18" spans="2:22" ht="13.5" customHeight="1">
      <c r="B18" s="252" t="s">
        <v>393</v>
      </c>
      <c r="C18" s="251">
        <v>3395</v>
      </c>
      <c r="D18" s="251">
        <v>1358</v>
      </c>
      <c r="F18" s="251">
        <v>5.09</v>
      </c>
      <c r="H18" s="267">
        <v>82.5</v>
      </c>
      <c r="I18" s="268">
        <v>3310.6</v>
      </c>
      <c r="J18" s="267">
        <f t="shared" si="3"/>
        <v>102.54938681809944</v>
      </c>
      <c r="K18" s="251" t="str">
        <f>CONCATENATE( ROUND((F18/D18)*100, 2), " 2/")</f>
        <v>0.37 2/</v>
      </c>
      <c r="P18" s="67" t="s">
        <v>736</v>
      </c>
      <c r="Q18" s="45">
        <v>60107201</v>
      </c>
      <c r="R18" s="45">
        <v>44421235</v>
      </c>
      <c r="S18" s="45">
        <v>23331888</v>
      </c>
      <c r="T18" s="62">
        <f t="shared" si="2"/>
        <v>88.357585470000004</v>
      </c>
      <c r="U18" s="62">
        <f t="shared" si="0"/>
        <v>65.299215450000005</v>
      </c>
      <c r="V18" s="62">
        <f t="shared" si="1"/>
        <v>34.297875359999999</v>
      </c>
    </row>
    <row r="19" spans="2:22" ht="13.5" customHeight="1">
      <c r="B19" s="252" t="s">
        <v>27</v>
      </c>
      <c r="C19" s="251">
        <v>371.4</v>
      </c>
      <c r="D19" s="251">
        <v>284.39999999999998</v>
      </c>
      <c r="E19" s="251">
        <v>177.8</v>
      </c>
      <c r="F19" s="251">
        <v>2.33</v>
      </c>
      <c r="H19" s="267">
        <v>148.30000000000001</v>
      </c>
      <c r="I19" s="268">
        <v>294.8</v>
      </c>
      <c r="J19" s="267">
        <v>126</v>
      </c>
      <c r="K19" s="251">
        <v>1.31</v>
      </c>
      <c r="L19" s="269"/>
      <c r="P19" s="67" t="s">
        <v>737</v>
      </c>
      <c r="Q19" s="45">
        <v>32783800</v>
      </c>
      <c r="R19" s="45">
        <v>6728864</v>
      </c>
      <c r="S19" s="45">
        <v>2354324</v>
      </c>
      <c r="T19" s="62">
        <f t="shared" si="2"/>
        <v>48.192186</v>
      </c>
      <c r="U19" s="62">
        <f t="shared" si="0"/>
        <v>9.8914300799999992</v>
      </c>
      <c r="V19" s="62">
        <f t="shared" si="1"/>
        <v>3.4608562800000002</v>
      </c>
    </row>
    <row r="20" spans="2:22" ht="13.5" customHeight="1">
      <c r="B20" s="252" t="s">
        <v>447</v>
      </c>
      <c r="C20" s="251">
        <v>877</v>
      </c>
      <c r="D20" s="251">
        <v>859.5</v>
      </c>
      <c r="E20" s="251">
        <v>175.4</v>
      </c>
      <c r="F20" s="251">
        <v>0.18</v>
      </c>
      <c r="H20" s="267">
        <v>35.5</v>
      </c>
      <c r="I20" s="268">
        <v>228.7</v>
      </c>
      <c r="J20" s="267">
        <f t="shared" si="3"/>
        <v>383.47179711412332</v>
      </c>
      <c r="K20" s="251">
        <v>0.1</v>
      </c>
      <c r="P20" s="67" t="s">
        <v>738</v>
      </c>
      <c r="Q20" s="45">
        <v>586888889</v>
      </c>
      <c r="R20" s="45">
        <v>445595855</v>
      </c>
      <c r="S20" s="45">
        <v>343853038</v>
      </c>
      <c r="T20" s="62">
        <f t="shared" si="2"/>
        <v>862.72666682999989</v>
      </c>
      <c r="U20" s="62">
        <f t="shared" si="0"/>
        <v>655.02590684999996</v>
      </c>
      <c r="V20" s="62">
        <f t="shared" si="1"/>
        <v>505.46396586000003</v>
      </c>
    </row>
    <row r="21" spans="2:22" ht="13.5" customHeight="1">
      <c r="B21" s="252" t="s">
        <v>30</v>
      </c>
      <c r="C21" s="251">
        <v>88.4</v>
      </c>
      <c r="D21" s="251">
        <v>65.3</v>
      </c>
      <c r="E21" s="251">
        <v>34.299999999999997</v>
      </c>
      <c r="F21" s="251">
        <v>0.38</v>
      </c>
      <c r="H21" s="267">
        <v>82.1</v>
      </c>
      <c r="I21" s="268">
        <v>128</v>
      </c>
      <c r="J21" s="267">
        <f t="shared" si="3"/>
        <v>69.0625</v>
      </c>
      <c r="K21" s="251">
        <v>1.1100000000000001</v>
      </c>
      <c r="L21" s="269"/>
      <c r="P21" s="67" t="s">
        <v>739</v>
      </c>
      <c r="Q21" s="45">
        <v>286000000</v>
      </c>
      <c r="R21" s="45">
        <v>211409819</v>
      </c>
      <c r="S21" s="45">
        <v>124948903</v>
      </c>
      <c r="T21" s="62">
        <f t="shared" si="2"/>
        <v>420.42</v>
      </c>
      <c r="U21" s="62">
        <f t="shared" si="0"/>
        <v>310.77243392999998</v>
      </c>
      <c r="V21" s="62">
        <f t="shared" si="1"/>
        <v>183.67488741</v>
      </c>
    </row>
    <row r="22" spans="2:22" ht="13.5" customHeight="1">
      <c r="B22" s="252" t="s">
        <v>32</v>
      </c>
      <c r="C22" s="251">
        <v>1166</v>
      </c>
      <c r="D22" s="251">
        <v>1107.7</v>
      </c>
      <c r="E22" s="251">
        <v>384.8</v>
      </c>
      <c r="F22" s="251">
        <v>5.39</v>
      </c>
      <c r="H22" s="267">
        <v>67.5</v>
      </c>
      <c r="I22" s="268">
        <v>1711</v>
      </c>
      <c r="J22" s="267">
        <f t="shared" si="3"/>
        <v>68.147282291057863</v>
      </c>
      <c r="K22" s="251">
        <v>1.4</v>
      </c>
      <c r="L22" s="269"/>
      <c r="P22" s="67" t="s">
        <v>740</v>
      </c>
      <c r="Q22" s="45" t="s">
        <v>727</v>
      </c>
      <c r="R22" s="45" t="s">
        <v>727</v>
      </c>
      <c r="S22" s="45" t="s">
        <v>727</v>
      </c>
      <c r="T22" s="62" t="e">
        <f t="shared" si="2"/>
        <v>#VALUE!</v>
      </c>
      <c r="U22" s="62" t="e">
        <f t="shared" si="0"/>
        <v>#VALUE!</v>
      </c>
      <c r="V22" s="62" t="e">
        <f t="shared" si="1"/>
        <v>#VALUE!</v>
      </c>
    </row>
    <row r="23" spans="2:22" ht="13.5" customHeight="1">
      <c r="B23" s="252" t="s">
        <v>33</v>
      </c>
      <c r="C23" s="251">
        <v>279</v>
      </c>
      <c r="D23" s="251">
        <v>251.1</v>
      </c>
      <c r="E23" s="251">
        <v>170.2</v>
      </c>
      <c r="F23" s="251">
        <v>2.04</v>
      </c>
      <c r="H23" s="267">
        <v>26.1</v>
      </c>
      <c r="I23" s="268">
        <v>709.5</v>
      </c>
      <c r="J23" s="267">
        <f t="shared" si="3"/>
        <v>39.323467230443974</v>
      </c>
      <c r="K23" s="251">
        <v>1.2</v>
      </c>
      <c r="L23" s="269"/>
      <c r="P23" s="67" t="s">
        <v>741</v>
      </c>
      <c r="Q23" s="45">
        <v>183986884</v>
      </c>
      <c r="R23" s="45" t="s">
        <v>727</v>
      </c>
      <c r="S23" s="45" t="s">
        <v>727</v>
      </c>
      <c r="T23" s="62">
        <f t="shared" si="2"/>
        <v>270.46071948000002</v>
      </c>
      <c r="U23" s="62" t="e">
        <f t="shared" si="0"/>
        <v>#VALUE!</v>
      </c>
      <c r="V23" s="62" t="e">
        <f t="shared" si="1"/>
        <v>#VALUE!</v>
      </c>
    </row>
    <row r="24" spans="2:22" ht="13.5" customHeight="1">
      <c r="B24" s="252" t="s">
        <v>34</v>
      </c>
      <c r="C24" s="251">
        <v>268.7</v>
      </c>
      <c r="F24" s="251">
        <v>0.98</v>
      </c>
      <c r="H24" s="267">
        <v>91.2</v>
      </c>
      <c r="I24" s="268">
        <v>209.8</v>
      </c>
      <c r="J24" s="267">
        <f t="shared" si="3"/>
        <v>128.07435653002858</v>
      </c>
      <c r="K24" s="251"/>
      <c r="L24" s="269"/>
      <c r="P24" s="67" t="s">
        <v>742</v>
      </c>
      <c r="Q24" s="45">
        <v>58230615</v>
      </c>
      <c r="R24" s="45">
        <v>26937557</v>
      </c>
      <c r="S24" s="45">
        <v>14548146</v>
      </c>
      <c r="T24" s="62">
        <f t="shared" si="2"/>
        <v>85.599004050000005</v>
      </c>
      <c r="U24" s="62">
        <f t="shared" si="0"/>
        <v>39.598208790000001</v>
      </c>
      <c r="V24" s="62">
        <f t="shared" si="1"/>
        <v>21.385774619999999</v>
      </c>
    </row>
    <row r="25" spans="2:22" ht="13.5" customHeight="1">
      <c r="B25" s="252" t="s">
        <v>35</v>
      </c>
      <c r="C25" s="251">
        <v>2050</v>
      </c>
      <c r="D25" s="251">
        <v>922.5</v>
      </c>
      <c r="E25" s="251">
        <v>635.5</v>
      </c>
      <c r="F25" s="251">
        <v>0</v>
      </c>
      <c r="H25" s="267">
        <v>119.3</v>
      </c>
      <c r="I25" s="268">
        <v>2059.1999999999998</v>
      </c>
      <c r="J25" s="267">
        <f t="shared" si="3"/>
        <v>99.553224553224567</v>
      </c>
      <c r="K25" s="251">
        <v>0</v>
      </c>
      <c r="L25" s="269"/>
      <c r="P25" s="67" t="s">
        <v>743</v>
      </c>
      <c r="Q25" s="45">
        <v>19530540</v>
      </c>
      <c r="R25" s="45">
        <v>15430308</v>
      </c>
      <c r="S25" s="45">
        <v>8820533</v>
      </c>
      <c r="T25" s="62">
        <f t="shared" si="2"/>
        <v>28.709893799999996</v>
      </c>
      <c r="U25" s="62">
        <f t="shared" si="0"/>
        <v>22.68255276</v>
      </c>
      <c r="V25" s="62">
        <f t="shared" si="1"/>
        <v>12.966183509999999</v>
      </c>
    </row>
    <row r="26" spans="2:22" ht="13.5" customHeight="1">
      <c r="B26" s="252" t="s">
        <v>37</v>
      </c>
      <c r="C26" s="251">
        <v>11101</v>
      </c>
      <c r="D26" s="251">
        <v>9990.9</v>
      </c>
      <c r="E26" s="251">
        <v>7881.7</v>
      </c>
      <c r="F26" s="251">
        <v>3.15</v>
      </c>
      <c r="H26" s="267">
        <v>216</v>
      </c>
      <c r="I26" s="268">
        <v>5495.4</v>
      </c>
      <c r="J26" s="267">
        <f t="shared" si="3"/>
        <v>202.00531353495651</v>
      </c>
      <c r="K26" s="251">
        <v>0.04</v>
      </c>
      <c r="L26" s="269"/>
      <c r="P26" s="67" t="s">
        <v>744</v>
      </c>
      <c r="Q26" s="45">
        <v>35070000</v>
      </c>
      <c r="R26" s="45">
        <v>18030000</v>
      </c>
      <c r="S26" s="45">
        <v>8497904</v>
      </c>
      <c r="T26" s="62">
        <f t="shared" si="2"/>
        <v>51.552900000000001</v>
      </c>
      <c r="U26" s="62">
        <f t="shared" si="0"/>
        <v>26.504100000000001</v>
      </c>
      <c r="V26" s="62">
        <f t="shared" si="1"/>
        <v>12.49191888</v>
      </c>
    </row>
    <row r="27" spans="2:22" ht="13.5" customHeight="1">
      <c r="B27" s="252" t="s">
        <v>41</v>
      </c>
      <c r="C27" s="251">
        <v>951</v>
      </c>
      <c r="D27" s="251">
        <v>646.70000000000005</v>
      </c>
      <c r="E27" s="251">
        <v>256.8</v>
      </c>
      <c r="F27" s="251">
        <v>4.13</v>
      </c>
      <c r="H27" s="267">
        <v>33.4</v>
      </c>
      <c r="I27" s="268">
        <v>1014.9</v>
      </c>
      <c r="J27" s="267">
        <f t="shared" si="3"/>
        <v>93.70381318356489</v>
      </c>
      <c r="K27" s="251">
        <v>1.61</v>
      </c>
      <c r="L27" s="269"/>
      <c r="P27" s="67" t="s">
        <v>745</v>
      </c>
      <c r="Q27" s="45">
        <v>96576837</v>
      </c>
      <c r="R27" s="45">
        <v>94086374</v>
      </c>
      <c r="S27" s="45">
        <v>41014103</v>
      </c>
      <c r="T27" s="62">
        <f t="shared" si="2"/>
        <v>141.96795039</v>
      </c>
      <c r="U27" s="62">
        <f t="shared" si="0"/>
        <v>138.30696978</v>
      </c>
      <c r="V27" s="62">
        <f t="shared" si="1"/>
        <v>60.290731409999999</v>
      </c>
    </row>
    <row r="28" spans="2:22" ht="13.5" customHeight="1">
      <c r="B28" s="252" t="s">
        <v>42</v>
      </c>
      <c r="C28" s="251">
        <v>20.3</v>
      </c>
      <c r="D28" s="251">
        <v>16.5</v>
      </c>
      <c r="E28" s="251">
        <v>6.5</v>
      </c>
      <c r="F28" s="251">
        <v>0.18</v>
      </c>
      <c r="H28" s="267">
        <v>39.700000000000003</v>
      </c>
      <c r="I28" s="268">
        <v>24.1</v>
      </c>
      <c r="J28" s="267">
        <f t="shared" si="3"/>
        <v>84.232365145228215</v>
      </c>
      <c r="K28" s="251">
        <v>2.82</v>
      </c>
      <c r="P28" s="67" t="s">
        <v>746</v>
      </c>
      <c r="Q28" s="45">
        <v>378647461</v>
      </c>
      <c r="R28" s="45">
        <v>259386750</v>
      </c>
      <c r="S28" s="45">
        <v>61219086</v>
      </c>
      <c r="T28" s="62">
        <f t="shared" si="2"/>
        <v>556.61176767000006</v>
      </c>
      <c r="U28" s="62">
        <f t="shared" si="0"/>
        <v>381.29852249999999</v>
      </c>
      <c r="V28" s="62">
        <f t="shared" si="1"/>
        <v>89.992056419999997</v>
      </c>
    </row>
    <row r="29" spans="2:22" ht="13.5" customHeight="1">
      <c r="B29" s="252" t="s">
        <v>45</v>
      </c>
      <c r="C29" s="251">
        <v>866.3</v>
      </c>
      <c r="D29" s="251">
        <v>130.9</v>
      </c>
      <c r="E29" s="251">
        <v>18.3</v>
      </c>
      <c r="F29" s="251">
        <v>0</v>
      </c>
      <c r="H29" s="267">
        <v>19.5</v>
      </c>
      <c r="I29" s="268">
        <v>53</v>
      </c>
      <c r="J29" s="267">
        <f t="shared" si="3"/>
        <v>1634.5283018867924</v>
      </c>
      <c r="K29" s="251">
        <v>0</v>
      </c>
      <c r="P29" s="67" t="s">
        <v>213</v>
      </c>
      <c r="Q29" s="45">
        <v>4311271463</v>
      </c>
      <c r="R29" s="45">
        <v>1319754071</v>
      </c>
      <c r="S29" s="45">
        <v>566868083</v>
      </c>
      <c r="T29" s="62">
        <f t="shared" si="2"/>
        <v>6337.56905061</v>
      </c>
      <c r="U29" s="62">
        <f t="shared" si="0"/>
        <v>1940.0384843700001</v>
      </c>
      <c r="V29" s="62">
        <f t="shared" si="1"/>
        <v>833.29608200999996</v>
      </c>
    </row>
    <row r="30" spans="2:22" ht="13.5" customHeight="1">
      <c r="B30" s="252" t="s">
        <v>48</v>
      </c>
      <c r="C30" s="251">
        <v>58.3</v>
      </c>
      <c r="D30" s="251">
        <v>10.7</v>
      </c>
      <c r="E30" s="251">
        <v>8.5</v>
      </c>
      <c r="F30" s="251">
        <v>0.01</v>
      </c>
      <c r="H30" s="267">
        <v>66</v>
      </c>
      <c r="I30" s="268">
        <v>8.4</v>
      </c>
      <c r="J30" s="267">
        <f t="shared" si="3"/>
        <v>694.04761904761904</v>
      </c>
      <c r="K30" s="251">
        <v>0.13</v>
      </c>
      <c r="L30" s="269"/>
    </row>
    <row r="31" spans="2:22" ht="13.5" customHeight="1">
      <c r="B31" s="252" t="s">
        <v>49</v>
      </c>
      <c r="C31" s="251">
        <v>178</v>
      </c>
      <c r="D31" s="251">
        <v>178</v>
      </c>
      <c r="E31" s="251">
        <v>103.2</v>
      </c>
      <c r="F31" s="251">
        <v>0.52</v>
      </c>
      <c r="H31" s="267">
        <v>42.2</v>
      </c>
      <c r="I31" s="268">
        <v>1046.7</v>
      </c>
      <c r="J31" s="267">
        <f t="shared" si="3"/>
        <v>17.005827839877711</v>
      </c>
      <c r="K31" s="251">
        <v>0.5</v>
      </c>
      <c r="L31" s="269"/>
    </row>
    <row r="32" spans="2:22" ht="13.5" customHeight="1">
      <c r="B32" s="252" t="s">
        <v>51</v>
      </c>
      <c r="C32" s="251">
        <v>1202</v>
      </c>
      <c r="D32" s="251">
        <v>709.2</v>
      </c>
      <c r="E32" s="251">
        <v>577</v>
      </c>
      <c r="F32" s="251">
        <v>0</v>
      </c>
      <c r="H32" s="267">
        <v>63.4</v>
      </c>
      <c r="I32" s="268">
        <v>778.6</v>
      </c>
      <c r="J32" s="267">
        <f t="shared" si="3"/>
        <v>154.37965579244798</v>
      </c>
      <c r="K32" s="251">
        <v>0</v>
      </c>
      <c r="L32" s="269"/>
    </row>
    <row r="33" spans="1:21" ht="13.5" customHeight="1">
      <c r="B33" s="252" t="s">
        <v>60</v>
      </c>
      <c r="C33" s="251">
        <v>272.10000000000002</v>
      </c>
      <c r="D33" s="251">
        <v>200.9</v>
      </c>
      <c r="F33" s="251">
        <v>1.99</v>
      </c>
      <c r="H33" s="267">
        <v>94</v>
      </c>
      <c r="I33" s="268">
        <v>229.4</v>
      </c>
      <c r="J33" s="267">
        <f t="shared" si="3"/>
        <v>118.61377506538798</v>
      </c>
      <c r="K33" s="251" t="str">
        <f>CONCATENATE( ROUND((F33/D33)*100, 2), " 2/")</f>
        <v>0.99 2/</v>
      </c>
      <c r="L33" s="269"/>
      <c r="Q33" s="62" t="s">
        <v>747</v>
      </c>
      <c r="R33" s="62" t="s">
        <v>748</v>
      </c>
      <c r="S33" s="62" t="s">
        <v>749</v>
      </c>
      <c r="T33" s="62" t="s">
        <v>755</v>
      </c>
    </row>
    <row r="34" spans="1:21" ht="12.75" customHeight="1">
      <c r="B34" s="252" t="s">
        <v>61</v>
      </c>
      <c r="C34" s="251">
        <v>93.7</v>
      </c>
      <c r="D34" s="251">
        <v>41.6</v>
      </c>
      <c r="E34" s="251">
        <v>26.8</v>
      </c>
      <c r="F34" s="251">
        <v>0.33</v>
      </c>
      <c r="H34" s="267">
        <v>31.1</v>
      </c>
      <c r="I34" s="268">
        <v>164.8</v>
      </c>
      <c r="J34" s="267">
        <f t="shared" si="3"/>
        <v>56.856796116504853</v>
      </c>
      <c r="K34" s="251">
        <v>1.23</v>
      </c>
      <c r="L34" s="269"/>
      <c r="P34" s="45" t="s">
        <v>720</v>
      </c>
      <c r="Q34" s="68">
        <v>614.46</v>
      </c>
      <c r="R34" s="68">
        <v>343.98</v>
      </c>
      <c r="S34" s="68">
        <v>153.17934345</v>
      </c>
      <c r="T34" s="78">
        <v>1.1245499999999999</v>
      </c>
      <c r="U34" s="79"/>
    </row>
    <row r="35" spans="1:21" ht="12.75" customHeight="1">
      <c r="B35" s="252" t="s">
        <v>62</v>
      </c>
      <c r="C35" s="251">
        <v>692</v>
      </c>
      <c r="D35" s="251">
        <v>325.2</v>
      </c>
      <c r="E35" s="251">
        <v>221.4</v>
      </c>
      <c r="F35" s="251">
        <v>3.99</v>
      </c>
      <c r="H35" s="267">
        <v>11</v>
      </c>
      <c r="I35" s="268">
        <v>1524.9</v>
      </c>
      <c r="J35" s="267">
        <f t="shared" si="3"/>
        <v>45.380024919666859</v>
      </c>
      <c r="K35" s="251">
        <v>1.8</v>
      </c>
      <c r="L35" s="269"/>
      <c r="P35" s="45" t="s">
        <v>721</v>
      </c>
      <c r="Q35" s="68">
        <v>29.416284660000002</v>
      </c>
      <c r="R35" s="68">
        <v>24.1862922</v>
      </c>
      <c r="S35" s="68">
        <v>12.371634660000002</v>
      </c>
      <c r="T35" s="78">
        <v>0.39067896000000002</v>
      </c>
      <c r="U35" s="79"/>
    </row>
    <row r="36" spans="1:21" ht="13.5" customHeight="1">
      <c r="B36" s="252" t="s">
        <v>91</v>
      </c>
      <c r="C36" s="251">
        <v>456</v>
      </c>
      <c r="D36" s="251">
        <v>319.2</v>
      </c>
      <c r="E36" s="251">
        <v>86.6</v>
      </c>
      <c r="F36" s="251">
        <v>0.11</v>
      </c>
      <c r="H36" s="267">
        <v>98.5</v>
      </c>
      <c r="I36" s="268">
        <v>231.7</v>
      </c>
      <c r="J36" s="267">
        <f t="shared" si="3"/>
        <v>196.80621493310315</v>
      </c>
      <c r="K36" s="251">
        <v>0.13</v>
      </c>
      <c r="L36" s="269"/>
      <c r="P36" s="45" t="s">
        <v>722</v>
      </c>
      <c r="Q36" s="68">
        <v>119.8501584</v>
      </c>
      <c r="R36" s="68">
        <v>111.40378535999999</v>
      </c>
      <c r="S36" s="68">
        <v>52.941639870000003</v>
      </c>
      <c r="T36" s="78">
        <v>0.44760323999999996</v>
      </c>
      <c r="U36" s="79"/>
    </row>
    <row r="37" spans="1:21" ht="12.75" customHeight="1">
      <c r="B37" s="252" t="s">
        <v>64</v>
      </c>
      <c r="C37" s="251">
        <v>51.6</v>
      </c>
      <c r="D37" s="251">
        <v>26.5</v>
      </c>
      <c r="E37" s="251">
        <v>25.7</v>
      </c>
      <c r="F37" s="251">
        <v>0.04</v>
      </c>
      <c r="H37" s="267">
        <v>41</v>
      </c>
      <c r="I37" s="268">
        <v>87.4</v>
      </c>
      <c r="J37" s="267">
        <f t="shared" si="3"/>
        <v>59.038901601830659</v>
      </c>
      <c r="K37" s="251">
        <v>0.14000000000000001</v>
      </c>
      <c r="L37" s="269"/>
      <c r="P37" s="45" t="s">
        <v>723</v>
      </c>
      <c r="Q37" s="68">
        <v>302.54213472000004</v>
      </c>
      <c r="R37" s="68">
        <v>286.62941999999998</v>
      </c>
      <c r="S37" s="68">
        <v>100.91307744000001</v>
      </c>
      <c r="T37" s="78">
        <v>0.71943270000000004</v>
      </c>
      <c r="U37" s="79"/>
    </row>
    <row r="38" spans="1:21" ht="12.75" customHeight="1">
      <c r="B38" s="252" t="s">
        <v>65</v>
      </c>
      <c r="C38" s="251">
        <v>30.6</v>
      </c>
      <c r="D38" s="251">
        <v>24.4</v>
      </c>
      <c r="E38" s="251">
        <v>12.7</v>
      </c>
      <c r="F38" s="251">
        <v>0</v>
      </c>
      <c r="H38" s="267">
        <v>38.700000000000003</v>
      </c>
      <c r="I38" s="268">
        <v>47.1</v>
      </c>
      <c r="J38" s="267">
        <f t="shared" si="3"/>
        <v>64.968152866242036</v>
      </c>
      <c r="K38" s="251">
        <v>0</v>
      </c>
      <c r="L38" s="269"/>
      <c r="P38" s="45" t="s">
        <v>724</v>
      </c>
      <c r="Q38" s="68">
        <v>4769.4561599999997</v>
      </c>
      <c r="R38" s="68">
        <v>3477.3261599999996</v>
      </c>
      <c r="S38" s="68">
        <v>2870.6779178699999</v>
      </c>
      <c r="T38" s="78"/>
      <c r="U38" s="79"/>
    </row>
    <row r="39" spans="1:21" ht="12.75" customHeight="1">
      <c r="B39" s="252" t="s">
        <v>66</v>
      </c>
      <c r="C39" s="251">
        <v>1963</v>
      </c>
      <c r="D39" s="251">
        <v>1276</v>
      </c>
      <c r="E39" s="251">
        <v>922.6</v>
      </c>
      <c r="F39" s="251">
        <v>3.41</v>
      </c>
      <c r="H39" s="267">
        <v>61.7</v>
      </c>
      <c r="I39" s="268">
        <v>1387.4</v>
      </c>
      <c r="J39" s="267">
        <f t="shared" si="3"/>
        <v>141.48767478737204</v>
      </c>
      <c r="K39" s="251">
        <v>0.37</v>
      </c>
      <c r="P39" s="45" t="s">
        <v>725</v>
      </c>
      <c r="Q39" s="68">
        <v>12.51901833</v>
      </c>
      <c r="R39" s="68">
        <v>9.5744848499999993</v>
      </c>
      <c r="S39" s="68">
        <v>3.8426549699999999</v>
      </c>
      <c r="T39" s="78">
        <v>0.17058320999999999</v>
      </c>
      <c r="U39" s="79"/>
    </row>
    <row r="40" spans="1:21" ht="12.75" customHeight="1">
      <c r="B40" s="252" t="s">
        <v>68</v>
      </c>
      <c r="C40" s="251">
        <v>587.70000000000005</v>
      </c>
      <c r="D40" s="251">
        <v>336.7</v>
      </c>
      <c r="E40" s="251">
        <v>86.3</v>
      </c>
      <c r="F40" s="251">
        <v>2.75</v>
      </c>
      <c r="H40" s="267">
        <v>39.4</v>
      </c>
      <c r="I40" s="268">
        <v>463.1</v>
      </c>
      <c r="J40" s="267">
        <f t="shared" si="3"/>
        <v>126.90563593176421</v>
      </c>
      <c r="K40" s="251">
        <v>3.18</v>
      </c>
      <c r="L40" s="269"/>
      <c r="P40" s="45" t="s">
        <v>726</v>
      </c>
      <c r="Q40" s="68"/>
      <c r="R40" s="68">
        <v>298.89380345999996</v>
      </c>
      <c r="S40" s="68">
        <v>133.10179826999999</v>
      </c>
      <c r="T40" s="78">
        <v>0.77336700000000003</v>
      </c>
      <c r="U40" s="79"/>
    </row>
    <row r="41" spans="1:21" ht="12.75" customHeight="1">
      <c r="B41" s="252" t="s">
        <v>69</v>
      </c>
      <c r="C41" s="251">
        <v>1481</v>
      </c>
      <c r="D41" s="251">
        <v>1081.0999999999999</v>
      </c>
      <c r="E41" s="251">
        <v>355.4</v>
      </c>
      <c r="F41" s="251">
        <v>0</v>
      </c>
      <c r="H41" s="267">
        <v>48.5</v>
      </c>
      <c r="I41" s="268">
        <v>549.1</v>
      </c>
      <c r="J41" s="267">
        <f t="shared" si="3"/>
        <v>269.71407758149701</v>
      </c>
      <c r="K41" s="251">
        <v>0</v>
      </c>
      <c r="L41" s="269"/>
      <c r="P41" s="45" t="s">
        <v>728</v>
      </c>
      <c r="Q41" s="68">
        <v>339.87480743999998</v>
      </c>
      <c r="R41" s="68">
        <v>239.05813848</v>
      </c>
      <c r="S41" s="68">
        <v>66.653707260000004</v>
      </c>
      <c r="T41" s="78">
        <v>1.38500607</v>
      </c>
      <c r="U41" s="79"/>
    </row>
    <row r="42" spans="1:21" ht="12.75" customHeight="1">
      <c r="B42" s="252" t="s">
        <v>72</v>
      </c>
      <c r="C42" s="251">
        <v>399</v>
      </c>
      <c r="D42" s="251">
        <v>235.4</v>
      </c>
      <c r="E42" s="251">
        <v>99.8</v>
      </c>
      <c r="F42" s="251">
        <v>5.4</v>
      </c>
      <c r="H42" s="267">
        <v>42.3</v>
      </c>
      <c r="I42" s="268">
        <v>731.1</v>
      </c>
      <c r="J42" s="267">
        <f t="shared" si="3"/>
        <v>54.575297496922445</v>
      </c>
      <c r="K42" s="251">
        <v>5.41</v>
      </c>
      <c r="P42" s="45" t="s">
        <v>729</v>
      </c>
      <c r="Q42" s="68">
        <v>1847.7986186100002</v>
      </c>
      <c r="R42" s="68">
        <v>1198.7991119999999</v>
      </c>
      <c r="S42" s="68">
        <v>529.32539099999997</v>
      </c>
      <c r="T42" s="78">
        <v>9.5589939899999994</v>
      </c>
      <c r="U42" s="79"/>
    </row>
    <row r="43" spans="1:21" ht="12.75" customHeight="1">
      <c r="B43" s="270" t="s">
        <v>75</v>
      </c>
      <c r="C43" s="263">
        <v>3183.2</v>
      </c>
      <c r="D43" s="263">
        <v>1419.3</v>
      </c>
      <c r="E43" s="263"/>
      <c r="F43" s="263">
        <v>0</v>
      </c>
      <c r="G43" s="263"/>
      <c r="H43" s="271">
        <v>78.5</v>
      </c>
      <c r="I43" s="272">
        <v>2296.9</v>
      </c>
      <c r="J43" s="267">
        <f t="shared" si="3"/>
        <v>138.58679089207192</v>
      </c>
      <c r="K43" s="263">
        <v>0</v>
      </c>
      <c r="L43" s="269"/>
      <c r="P43" s="45" t="s">
        <v>730</v>
      </c>
      <c r="Q43" s="68">
        <v>2751.3165344699996</v>
      </c>
      <c r="R43" s="68">
        <v>2595.3139986900001</v>
      </c>
      <c r="S43" s="68">
        <v>1818.0014187299998</v>
      </c>
      <c r="T43" s="78">
        <v>2.3872800000000001</v>
      </c>
      <c r="U43" s="79"/>
    </row>
    <row r="44" spans="1:21" ht="12.75" customHeight="1">
      <c r="B44" s="264" t="s">
        <v>76</v>
      </c>
      <c r="C44" s="265">
        <v>7888</v>
      </c>
      <c r="D44" s="265">
        <v>7888</v>
      </c>
      <c r="E44" s="265">
        <v>6231.5</v>
      </c>
      <c r="F44" s="265">
        <v>-7.48</v>
      </c>
      <c r="G44" s="265"/>
      <c r="H44" s="273">
        <v>94.8</v>
      </c>
      <c r="I44" s="274">
        <v>14958.3</v>
      </c>
      <c r="J44" s="273">
        <f t="shared" si="3"/>
        <v>52.733265143766339</v>
      </c>
      <c r="K44" s="265">
        <v>-0.12</v>
      </c>
      <c r="L44" s="269"/>
      <c r="P44" s="45" t="s">
        <v>731</v>
      </c>
      <c r="Q44" s="68">
        <v>3096.9019758599998</v>
      </c>
      <c r="R44" s="68">
        <v>844.33480005000001</v>
      </c>
      <c r="S44" s="68">
        <v>591.4513101</v>
      </c>
      <c r="T44" s="78">
        <v>0</v>
      </c>
      <c r="U44" s="79"/>
    </row>
    <row r="45" spans="1:21" ht="5.25" customHeight="1">
      <c r="P45" s="45" t="s">
        <v>732</v>
      </c>
      <c r="Q45" s="68">
        <v>96.899526150000014</v>
      </c>
      <c r="R45" s="68">
        <v>86.897515319999997</v>
      </c>
      <c r="S45" s="68">
        <v>30.05415</v>
      </c>
      <c r="T45" s="78">
        <v>1.233624E-2</v>
      </c>
      <c r="U45" s="79"/>
    </row>
    <row r="46" spans="1:21" s="256" customFormat="1" ht="14.5">
      <c r="A46" s="251"/>
      <c r="B46" s="252" t="s">
        <v>1652</v>
      </c>
      <c r="C46" s="251"/>
      <c r="D46" s="251"/>
      <c r="E46" s="251"/>
      <c r="F46" s="251"/>
      <c r="G46" s="251"/>
      <c r="H46" s="253"/>
      <c r="I46" s="239"/>
      <c r="J46" s="251"/>
      <c r="K46" s="254"/>
      <c r="L46" s="255"/>
      <c r="P46" s="257"/>
      <c r="Q46" s="258"/>
      <c r="R46" s="258"/>
      <c r="S46" s="258"/>
      <c r="T46" s="259"/>
      <c r="U46" s="260"/>
    </row>
    <row r="47" spans="1:21" s="256" customFormat="1" ht="14.5">
      <c r="A47" s="251"/>
      <c r="B47" s="252" t="s">
        <v>1653</v>
      </c>
      <c r="C47" s="251"/>
      <c r="D47" s="251"/>
      <c r="E47" s="251"/>
      <c r="F47" s="251"/>
      <c r="G47" s="251"/>
      <c r="H47" s="251"/>
      <c r="I47" s="239"/>
      <c r="J47" s="251"/>
      <c r="K47" s="254"/>
      <c r="L47" s="255"/>
      <c r="P47" s="257"/>
      <c r="Q47" s="258"/>
      <c r="R47" s="258"/>
      <c r="S47" s="258"/>
      <c r="T47" s="259"/>
      <c r="U47" s="260"/>
    </row>
    <row r="48" spans="1:21" ht="14.5">
      <c r="B48" s="252" t="s">
        <v>1654</v>
      </c>
      <c r="K48" s="275"/>
      <c r="L48" s="269"/>
      <c r="P48" s="45" t="s">
        <v>733</v>
      </c>
      <c r="Q48" s="68">
        <v>21.49847952</v>
      </c>
      <c r="R48" s="68">
        <v>17.59069032</v>
      </c>
      <c r="S48" s="68">
        <v>4.3649812499999996</v>
      </c>
      <c r="T48" s="78">
        <v>0.14053053000000001</v>
      </c>
      <c r="U48" s="79"/>
    </row>
    <row r="49" spans="2:60" ht="14.5">
      <c r="B49" s="324" t="s">
        <v>1560</v>
      </c>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row>
    <row r="50" spans="2:60" ht="14.5">
      <c r="K50" s="275"/>
      <c r="L50" s="269"/>
      <c r="P50" s="45" t="s">
        <v>735</v>
      </c>
      <c r="Q50" s="68">
        <v>1011.4431182100001</v>
      </c>
      <c r="R50" s="68">
        <v>152.83531199999999</v>
      </c>
      <c r="S50" s="68">
        <v>19.041644999999999</v>
      </c>
      <c r="T50" s="78">
        <v>0</v>
      </c>
      <c r="U50" s="79"/>
    </row>
    <row r="51" spans="2:60" ht="14.5">
      <c r="K51" s="276"/>
      <c r="L51" s="269"/>
      <c r="P51" s="45" t="s">
        <v>736</v>
      </c>
      <c r="Q51" s="68">
        <v>88.357585470000004</v>
      </c>
      <c r="R51" s="68">
        <v>65.299215450000005</v>
      </c>
      <c r="S51" s="68">
        <v>34.297875359999999</v>
      </c>
      <c r="T51" s="78">
        <v>0.36557429999999996</v>
      </c>
      <c r="U51" s="79"/>
    </row>
    <row r="52" spans="2:60" ht="14.5">
      <c r="K52" s="275"/>
      <c r="L52" s="269"/>
      <c r="P52" s="45" t="s">
        <v>737</v>
      </c>
      <c r="Q52" s="68">
        <v>48.192186</v>
      </c>
      <c r="R52" s="68">
        <v>9.8914300799999992</v>
      </c>
      <c r="S52" s="68">
        <v>3.4608562800000002</v>
      </c>
      <c r="T52" s="78">
        <v>1.008567E-2</v>
      </c>
      <c r="U52" s="79"/>
    </row>
    <row r="53" spans="2:60" ht="14.5">
      <c r="K53" s="276"/>
      <c r="L53" s="269"/>
      <c r="P53" s="45" t="s">
        <v>738</v>
      </c>
      <c r="Q53" s="68">
        <v>862.72666682999989</v>
      </c>
      <c r="R53" s="68">
        <v>655.02590684999996</v>
      </c>
      <c r="S53" s="68">
        <v>505.46396586000003</v>
      </c>
      <c r="T53" s="78">
        <v>0</v>
      </c>
      <c r="U53" s="79"/>
    </row>
    <row r="54" spans="2:60" ht="14.5">
      <c r="K54" s="275"/>
      <c r="L54" s="269"/>
      <c r="P54" s="45" t="s">
        <v>739</v>
      </c>
      <c r="Q54" s="68">
        <v>420.42</v>
      </c>
      <c r="R54" s="68">
        <v>310.77243392999998</v>
      </c>
      <c r="S54" s="68">
        <v>183.67488741</v>
      </c>
      <c r="T54" s="78">
        <v>0</v>
      </c>
      <c r="U54" s="79"/>
    </row>
    <row r="55" spans="2:60" ht="14.5">
      <c r="K55" s="275"/>
      <c r="L55" s="269"/>
      <c r="P55" s="45" t="s">
        <v>740</v>
      </c>
      <c r="Q55" s="68"/>
      <c r="R55" s="68"/>
      <c r="S55" s="68"/>
      <c r="T55" s="78" t="s">
        <v>750</v>
      </c>
      <c r="U55" s="79"/>
    </row>
    <row r="56" spans="2:60" ht="14.5">
      <c r="P56" s="45" t="s">
        <v>741</v>
      </c>
      <c r="Q56" s="77">
        <v>272.13227999999998</v>
      </c>
      <c r="R56" s="77">
        <v>200.92400999999998</v>
      </c>
      <c r="S56" s="77" t="e">
        <v>#VALUE!</v>
      </c>
      <c r="T56" s="77">
        <v>1.9947899999999998</v>
      </c>
      <c r="U56" s="79"/>
    </row>
    <row r="57" spans="2:60" ht="14.5">
      <c r="P57" s="45" t="s">
        <v>742</v>
      </c>
      <c r="Q57" s="68">
        <v>85.599004050000005</v>
      </c>
      <c r="R57" s="68">
        <v>39.598208790000001</v>
      </c>
      <c r="S57" s="68">
        <v>21.385774619999999</v>
      </c>
      <c r="T57" s="78">
        <v>0.32265764999999996</v>
      </c>
      <c r="U57" s="79"/>
    </row>
    <row r="58" spans="2:60" ht="14.5">
      <c r="P58" s="45" t="s">
        <v>743</v>
      </c>
      <c r="Q58" s="68">
        <v>28.709893799999996</v>
      </c>
      <c r="R58" s="68">
        <v>22.68255276</v>
      </c>
      <c r="S58" s="68">
        <v>12.966183509999999</v>
      </c>
      <c r="T58" s="78">
        <v>0</v>
      </c>
      <c r="U58" s="79"/>
    </row>
    <row r="59" spans="2:60" ht="14.5">
      <c r="K59" s="277"/>
      <c r="P59" s="45" t="s">
        <v>744</v>
      </c>
      <c r="Q59" s="68">
        <v>51.552900000000001</v>
      </c>
      <c r="R59" s="68">
        <v>26.504100000000001</v>
      </c>
      <c r="S59" s="68">
        <v>12.49191888</v>
      </c>
      <c r="T59" s="78">
        <v>-3.3139680000000005E-2</v>
      </c>
      <c r="U59" s="79"/>
    </row>
    <row r="60" spans="2:60" ht="14.5">
      <c r="P60" s="45" t="s">
        <v>745</v>
      </c>
      <c r="Q60" s="68">
        <v>141.96795039</v>
      </c>
      <c r="R60" s="68">
        <v>138.30696978</v>
      </c>
      <c r="S60" s="68">
        <v>60.290731409999999</v>
      </c>
      <c r="T60" s="78">
        <v>0.80703000000000003</v>
      </c>
      <c r="U60" s="79"/>
    </row>
    <row r="61" spans="2:60" ht="14.5">
      <c r="P61" s="45" t="s">
        <v>746</v>
      </c>
      <c r="Q61" s="68">
        <v>556.61176767000006</v>
      </c>
      <c r="R61" s="68">
        <v>381.29852249999999</v>
      </c>
      <c r="S61" s="68">
        <v>89.992056419999997</v>
      </c>
      <c r="T61" s="78">
        <v>2.67796368</v>
      </c>
      <c r="U61" s="79"/>
    </row>
    <row r="62" spans="2:60" ht="14.5">
      <c r="P62" s="45" t="s">
        <v>213</v>
      </c>
      <c r="Q62" s="68">
        <v>6337.56905061</v>
      </c>
      <c r="R62" s="68">
        <v>1940.0384843700001</v>
      </c>
      <c r="S62" s="68">
        <v>833.29608200999996</v>
      </c>
      <c r="T62" s="78">
        <v>0</v>
      </c>
      <c r="U62" s="79"/>
    </row>
    <row r="63" spans="2:60">
      <c r="P63" s="7" t="s">
        <v>3</v>
      </c>
      <c r="Q63" s="14">
        <v>95</v>
      </c>
      <c r="R63" s="14" t="s">
        <v>750</v>
      </c>
      <c r="S63" s="14">
        <v>27.549999999999997</v>
      </c>
      <c r="T63" s="14">
        <v>1.2121999999999999</v>
      </c>
    </row>
    <row r="64" spans="2:60">
      <c r="P64" s="7" t="s">
        <v>82</v>
      </c>
      <c r="Q64" s="14">
        <v>1336</v>
      </c>
      <c r="R64" s="14">
        <v>1269.2</v>
      </c>
      <c r="S64" s="14">
        <v>814.96</v>
      </c>
      <c r="T64" s="14">
        <v>0</v>
      </c>
    </row>
    <row r="65" spans="16:20">
      <c r="P65" s="7" t="s">
        <v>11</v>
      </c>
      <c r="Q65" s="14">
        <v>933</v>
      </c>
      <c r="R65" s="14">
        <v>718.41</v>
      </c>
      <c r="S65" s="14">
        <v>205.26</v>
      </c>
      <c r="T65" s="14">
        <v>12.72612</v>
      </c>
    </row>
    <row r="66" spans="16:20">
      <c r="P66" s="7" t="s">
        <v>13</v>
      </c>
      <c r="Q66" s="14">
        <v>1803</v>
      </c>
      <c r="R66" s="14">
        <v>1153.92</v>
      </c>
      <c r="S66" s="14">
        <v>631.04999999999995</v>
      </c>
      <c r="T66" s="14">
        <v>2.0193599999999998</v>
      </c>
    </row>
    <row r="67" spans="16:20">
      <c r="P67" s="7" t="s">
        <v>447</v>
      </c>
      <c r="Q67" s="14">
        <v>877</v>
      </c>
      <c r="R67" s="14">
        <v>859.46</v>
      </c>
      <c r="S67" s="14">
        <v>175.4</v>
      </c>
      <c r="T67" s="14">
        <v>0.1754</v>
      </c>
    </row>
    <row r="68" spans="16:20">
      <c r="P68" s="7" t="s">
        <v>32</v>
      </c>
      <c r="Q68" s="14">
        <v>1166</v>
      </c>
      <c r="R68" s="14">
        <v>1107.7</v>
      </c>
      <c r="S68" s="14">
        <v>384.78000000000003</v>
      </c>
      <c r="T68" s="14">
        <v>5.3869199999999999</v>
      </c>
    </row>
    <row r="69" spans="16:20">
      <c r="P69" s="7" t="s">
        <v>33</v>
      </c>
      <c r="Q69" s="14">
        <v>279</v>
      </c>
      <c r="R69" s="14">
        <v>251.1</v>
      </c>
      <c r="S69" s="14">
        <v>170.19</v>
      </c>
      <c r="T69" s="14">
        <v>2.0422799999999999</v>
      </c>
    </row>
    <row r="70" spans="16:20">
      <c r="P70" s="7" t="s">
        <v>37</v>
      </c>
      <c r="Q70" s="14">
        <v>11101</v>
      </c>
      <c r="R70" s="14">
        <v>9990.9</v>
      </c>
      <c r="S70" s="14">
        <v>7881.71</v>
      </c>
      <c r="T70" s="14">
        <v>3.1526840000000003</v>
      </c>
    </row>
    <row r="71" spans="16:20">
      <c r="P71" s="7" t="s">
        <v>41</v>
      </c>
      <c r="Q71" s="14">
        <v>951</v>
      </c>
      <c r="R71" s="14">
        <v>646.68000000000006</v>
      </c>
      <c r="S71" s="14">
        <v>256.77000000000004</v>
      </c>
      <c r="T71" s="14">
        <v>4.1339970000000008</v>
      </c>
    </row>
    <row r="72" spans="16:20">
      <c r="P72" s="7" t="s">
        <v>49</v>
      </c>
      <c r="Q72" s="14">
        <v>178</v>
      </c>
      <c r="R72" s="14">
        <v>178</v>
      </c>
      <c r="S72" s="14">
        <v>103.24</v>
      </c>
      <c r="T72" s="14">
        <v>0.51619999999999999</v>
      </c>
    </row>
    <row r="73" spans="16:20">
      <c r="P73" s="7" t="s">
        <v>62</v>
      </c>
      <c r="Q73" s="14">
        <v>692</v>
      </c>
      <c r="R73" s="14">
        <v>325.24</v>
      </c>
      <c r="S73" s="14">
        <v>221.44</v>
      </c>
      <c r="T73" s="14">
        <v>3.9859200000000006</v>
      </c>
    </row>
    <row r="74" spans="16:20">
      <c r="P74" s="7" t="s">
        <v>91</v>
      </c>
      <c r="Q74" s="14">
        <v>456</v>
      </c>
      <c r="R74" s="14">
        <v>319.2</v>
      </c>
      <c r="S74" s="14">
        <v>86.64</v>
      </c>
      <c r="T74" s="14">
        <v>0.112632</v>
      </c>
    </row>
    <row r="75" spans="16:20">
      <c r="P75" s="7" t="s">
        <v>69</v>
      </c>
      <c r="Q75" s="14">
        <v>1481</v>
      </c>
      <c r="R75" s="14">
        <v>1081.1299999999999</v>
      </c>
      <c r="S75" s="14">
        <v>355.44</v>
      </c>
      <c r="T75" s="14">
        <v>0</v>
      </c>
    </row>
    <row r="76" spans="16:20">
      <c r="P76" s="7" t="s">
        <v>72</v>
      </c>
      <c r="Q76" s="14">
        <v>399</v>
      </c>
      <c r="R76" s="14">
        <v>235.41</v>
      </c>
      <c r="S76" s="14">
        <v>99.75</v>
      </c>
      <c r="T76" s="14">
        <v>5.3964750000000006</v>
      </c>
    </row>
    <row r="77" spans="16:20">
      <c r="P77" s="7" t="s">
        <v>452</v>
      </c>
      <c r="Q77" s="14">
        <v>7888</v>
      </c>
      <c r="R77" s="14">
        <v>7888</v>
      </c>
      <c r="S77" s="14">
        <v>6231.52</v>
      </c>
      <c r="T77" s="14">
        <v>-7.477824</v>
      </c>
    </row>
    <row r="83" spans="16:23">
      <c r="T83" s="41"/>
    </row>
    <row r="86" spans="16:23">
      <c r="P86" s="41" t="s">
        <v>25</v>
      </c>
      <c r="Q86" s="56">
        <v>1742</v>
      </c>
      <c r="R86" s="41">
        <v>92</v>
      </c>
      <c r="S86" s="41">
        <v>67</v>
      </c>
      <c r="T86" s="41">
        <v>0.21</v>
      </c>
    </row>
    <row r="87" spans="16:23">
      <c r="P87" s="41" t="s">
        <v>26</v>
      </c>
      <c r="Q87" s="56">
        <v>3395</v>
      </c>
      <c r="R87" s="41" t="s">
        <v>456</v>
      </c>
      <c r="S87" s="41" t="s">
        <v>451</v>
      </c>
      <c r="T87" s="41">
        <v>0.15</v>
      </c>
    </row>
    <row r="88" spans="16:23">
      <c r="P88" s="41" t="s">
        <v>35</v>
      </c>
      <c r="Q88" s="56">
        <v>2050</v>
      </c>
      <c r="R88" s="41">
        <v>45</v>
      </c>
      <c r="S88" s="41">
        <v>31</v>
      </c>
      <c r="T88" s="41"/>
    </row>
    <row r="89" spans="16:23">
      <c r="P89" s="41" t="s">
        <v>51</v>
      </c>
      <c r="Q89" s="56">
        <v>1202</v>
      </c>
      <c r="R89" s="41">
        <v>59</v>
      </c>
      <c r="S89" s="41">
        <v>48</v>
      </c>
      <c r="T89" s="41"/>
    </row>
    <row r="90" spans="16:23">
      <c r="P90" s="41" t="s">
        <v>66</v>
      </c>
      <c r="Q90" s="56">
        <v>1963</v>
      </c>
      <c r="R90" s="41">
        <v>65</v>
      </c>
      <c r="S90" s="41">
        <v>47</v>
      </c>
      <c r="T90" s="41">
        <v>0.37</v>
      </c>
    </row>
    <row r="91" spans="16:23">
      <c r="P91" s="41" t="s">
        <v>213</v>
      </c>
      <c r="Q91" s="55" t="s">
        <v>451</v>
      </c>
      <c r="R91" s="41" t="s">
        <v>451</v>
      </c>
      <c r="S91" s="41" t="s">
        <v>451</v>
      </c>
    </row>
    <row r="94" spans="16:23">
      <c r="P94" s="40"/>
      <c r="Q94" s="7" t="s">
        <v>508</v>
      </c>
      <c r="R94" s="7" t="s">
        <v>509</v>
      </c>
      <c r="S94" s="7" t="s">
        <v>510</v>
      </c>
      <c r="T94" s="7" t="s">
        <v>461</v>
      </c>
      <c r="U94" s="62" t="s">
        <v>305</v>
      </c>
      <c r="V94" s="62" t="s">
        <v>304</v>
      </c>
      <c r="W94" s="62" t="s">
        <v>751</v>
      </c>
    </row>
    <row r="95" spans="16:23">
      <c r="P95" s="70" t="s">
        <v>3</v>
      </c>
      <c r="Q95" s="7">
        <v>95</v>
      </c>
      <c r="R95" s="7" t="s">
        <v>451</v>
      </c>
      <c r="S95" s="7">
        <v>29</v>
      </c>
      <c r="T95" s="7">
        <v>4.4000000000000004</v>
      </c>
      <c r="U95" s="62" t="s">
        <v>750</v>
      </c>
      <c r="V95" s="62">
        <f>Q95*(S95/100)</f>
        <v>27.549999999999997</v>
      </c>
      <c r="W95" s="62">
        <f>V95*(T95/100)</f>
        <v>1.2121999999999999</v>
      </c>
    </row>
    <row r="96" spans="16:23">
      <c r="P96" s="70" t="s">
        <v>82</v>
      </c>
      <c r="Q96" s="69">
        <v>1336</v>
      </c>
      <c r="R96" s="7">
        <v>95</v>
      </c>
      <c r="S96" s="7">
        <v>61</v>
      </c>
      <c r="T96" s="7"/>
      <c r="U96" s="62">
        <f>Q96*(R96/100)</f>
        <v>1269.2</v>
      </c>
      <c r="V96" s="62">
        <f>Q96*(S96/100)</f>
        <v>814.96</v>
      </c>
      <c r="W96" s="62">
        <f t="shared" ref="W96:W109" si="4">V96*(T96/100)</f>
        <v>0</v>
      </c>
    </row>
    <row r="97" spans="16:23">
      <c r="P97" s="70" t="s">
        <v>11</v>
      </c>
      <c r="Q97" s="7">
        <v>933</v>
      </c>
      <c r="R97" s="7">
        <v>77</v>
      </c>
      <c r="S97" s="7">
        <v>22</v>
      </c>
      <c r="T97" s="7">
        <v>6.2</v>
      </c>
      <c r="U97" s="62">
        <f t="shared" ref="U97:U109" si="5">Q97*(R97/100)</f>
        <v>718.41</v>
      </c>
      <c r="V97" s="62">
        <f t="shared" ref="V97:V109" si="6">Q97*(S97/100)</f>
        <v>205.26</v>
      </c>
      <c r="W97" s="62">
        <f t="shared" si="4"/>
        <v>12.72612</v>
      </c>
    </row>
    <row r="98" spans="16:23">
      <c r="P98" s="70" t="s">
        <v>13</v>
      </c>
      <c r="Q98" s="69">
        <v>1803</v>
      </c>
      <c r="R98" s="7">
        <v>64</v>
      </c>
      <c r="S98" s="7">
        <v>35</v>
      </c>
      <c r="T98" s="7">
        <v>0.32</v>
      </c>
      <c r="U98" s="62">
        <f t="shared" si="5"/>
        <v>1153.92</v>
      </c>
      <c r="V98" s="62">
        <f t="shared" si="6"/>
        <v>631.04999999999995</v>
      </c>
      <c r="W98" s="62">
        <f t="shared" si="4"/>
        <v>2.0193599999999998</v>
      </c>
    </row>
    <row r="99" spans="16:23">
      <c r="P99" s="70" t="s">
        <v>447</v>
      </c>
      <c r="Q99" s="7">
        <v>877</v>
      </c>
      <c r="R99" s="7">
        <v>98</v>
      </c>
      <c r="S99" s="7">
        <v>20</v>
      </c>
      <c r="T99" s="7">
        <v>0.1</v>
      </c>
      <c r="U99" s="62">
        <f t="shared" si="5"/>
        <v>859.46</v>
      </c>
      <c r="V99" s="62">
        <f t="shared" si="6"/>
        <v>175.4</v>
      </c>
      <c r="W99" s="62">
        <f t="shared" si="4"/>
        <v>0.1754</v>
      </c>
    </row>
    <row r="100" spans="16:23">
      <c r="P100" s="70" t="s">
        <v>32</v>
      </c>
      <c r="Q100" s="69">
        <v>1166</v>
      </c>
      <c r="R100" s="7">
        <v>95</v>
      </c>
      <c r="S100" s="7">
        <v>33</v>
      </c>
      <c r="T100" s="7">
        <v>1.4</v>
      </c>
      <c r="U100" s="62">
        <f t="shared" si="5"/>
        <v>1107.7</v>
      </c>
      <c r="V100" s="62">
        <f t="shared" si="6"/>
        <v>384.78000000000003</v>
      </c>
      <c r="W100" s="62">
        <f t="shared" si="4"/>
        <v>5.3869199999999999</v>
      </c>
    </row>
    <row r="101" spans="16:23">
      <c r="P101" s="70" t="s">
        <v>33</v>
      </c>
      <c r="Q101" s="7">
        <v>279</v>
      </c>
      <c r="R101" s="7">
        <v>90</v>
      </c>
      <c r="S101" s="7">
        <v>61</v>
      </c>
      <c r="T101" s="7">
        <v>1.2</v>
      </c>
      <c r="U101" s="62">
        <f t="shared" si="5"/>
        <v>251.1</v>
      </c>
      <c r="V101" s="62">
        <f t="shared" si="6"/>
        <v>170.19</v>
      </c>
      <c r="W101" s="62">
        <f t="shared" si="4"/>
        <v>2.0422799999999999</v>
      </c>
    </row>
    <row r="102" spans="16:23">
      <c r="P102" s="70" t="s">
        <v>37</v>
      </c>
      <c r="Q102" s="69">
        <v>11101</v>
      </c>
      <c r="R102" s="7">
        <v>90</v>
      </c>
      <c r="S102" s="7">
        <v>71</v>
      </c>
      <c r="T102" s="7">
        <v>0.04</v>
      </c>
      <c r="U102" s="62">
        <f t="shared" si="5"/>
        <v>9990.9</v>
      </c>
      <c r="V102" s="62">
        <f t="shared" si="6"/>
        <v>7881.71</v>
      </c>
      <c r="W102" s="62">
        <f t="shared" si="4"/>
        <v>3.1526840000000003</v>
      </c>
    </row>
    <row r="103" spans="16:23">
      <c r="P103" s="70" t="s">
        <v>41</v>
      </c>
      <c r="Q103" s="7">
        <v>951</v>
      </c>
      <c r="R103" s="7">
        <v>68</v>
      </c>
      <c r="S103" s="7">
        <v>27</v>
      </c>
      <c r="T103" s="7">
        <v>1.61</v>
      </c>
      <c r="U103" s="62">
        <f t="shared" si="5"/>
        <v>646.68000000000006</v>
      </c>
      <c r="V103" s="62">
        <f t="shared" si="6"/>
        <v>256.77000000000004</v>
      </c>
      <c r="W103" s="62">
        <f t="shared" si="4"/>
        <v>4.1339970000000008</v>
      </c>
    </row>
    <row r="104" spans="16:23">
      <c r="P104" s="70" t="s">
        <v>49</v>
      </c>
      <c r="Q104" s="7">
        <v>178</v>
      </c>
      <c r="R104" s="7">
        <v>100</v>
      </c>
      <c r="S104" s="7">
        <v>58</v>
      </c>
      <c r="T104" s="7">
        <v>0.5</v>
      </c>
      <c r="U104" s="62">
        <f t="shared" si="5"/>
        <v>178</v>
      </c>
      <c r="V104" s="62">
        <f t="shared" si="6"/>
        <v>103.24</v>
      </c>
      <c r="W104" s="62">
        <f t="shared" si="4"/>
        <v>0.51619999999999999</v>
      </c>
    </row>
    <row r="105" spans="16:23">
      <c r="P105" s="70" t="s">
        <v>62</v>
      </c>
      <c r="Q105" s="7">
        <v>692</v>
      </c>
      <c r="R105" s="7">
        <v>47</v>
      </c>
      <c r="S105" s="7">
        <v>32</v>
      </c>
      <c r="T105" s="7">
        <v>1.8</v>
      </c>
      <c r="U105" s="62">
        <f t="shared" si="5"/>
        <v>325.24</v>
      </c>
      <c r="V105" s="62">
        <f t="shared" si="6"/>
        <v>221.44</v>
      </c>
      <c r="W105" s="62">
        <f t="shared" si="4"/>
        <v>3.9859200000000006</v>
      </c>
    </row>
    <row r="106" spans="16:23">
      <c r="P106" s="70" t="s">
        <v>91</v>
      </c>
      <c r="Q106" s="7">
        <v>456</v>
      </c>
      <c r="R106" s="7">
        <v>70</v>
      </c>
      <c r="S106" s="7">
        <v>19</v>
      </c>
      <c r="T106" s="7">
        <v>0.13</v>
      </c>
      <c r="U106" s="62">
        <f t="shared" si="5"/>
        <v>319.2</v>
      </c>
      <c r="V106" s="62">
        <f t="shared" si="6"/>
        <v>86.64</v>
      </c>
      <c r="W106" s="62">
        <f t="shared" si="4"/>
        <v>0.112632</v>
      </c>
    </row>
    <row r="107" spans="16:23">
      <c r="P107" s="70" t="s">
        <v>69</v>
      </c>
      <c r="Q107" s="69">
        <v>1481</v>
      </c>
      <c r="R107" s="7">
        <v>73</v>
      </c>
      <c r="S107" s="7">
        <v>24</v>
      </c>
      <c r="T107" s="7"/>
      <c r="U107" s="62">
        <f t="shared" si="5"/>
        <v>1081.1299999999999</v>
      </c>
      <c r="V107" s="62">
        <f t="shared" si="6"/>
        <v>355.44</v>
      </c>
      <c r="W107" s="62">
        <f t="shared" si="4"/>
        <v>0</v>
      </c>
    </row>
    <row r="108" spans="16:23">
      <c r="P108" s="70" t="s">
        <v>72</v>
      </c>
      <c r="Q108" s="7">
        <v>399</v>
      </c>
      <c r="R108" s="7">
        <v>59</v>
      </c>
      <c r="S108" s="7">
        <v>25</v>
      </c>
      <c r="T108" s="7">
        <v>5.41</v>
      </c>
      <c r="U108" s="62">
        <f t="shared" si="5"/>
        <v>235.41</v>
      </c>
      <c r="V108" s="62">
        <f t="shared" si="6"/>
        <v>99.75</v>
      </c>
      <c r="W108" s="62">
        <f t="shared" si="4"/>
        <v>5.3964750000000006</v>
      </c>
    </row>
    <row r="109" spans="16:23">
      <c r="P109" s="70" t="s">
        <v>452</v>
      </c>
      <c r="Q109" s="69">
        <v>7888</v>
      </c>
      <c r="R109" s="7">
        <v>100</v>
      </c>
      <c r="S109" s="7">
        <v>79</v>
      </c>
      <c r="T109" s="7">
        <v>-0.12</v>
      </c>
      <c r="U109" s="62">
        <f t="shared" si="5"/>
        <v>7888</v>
      </c>
      <c r="V109" s="62">
        <f t="shared" si="6"/>
        <v>6231.52</v>
      </c>
      <c r="W109" s="62">
        <f t="shared" si="4"/>
        <v>-7.477824</v>
      </c>
    </row>
    <row r="114" spans="16:24">
      <c r="P114" s="71"/>
      <c r="Q114" s="71" t="s">
        <v>511</v>
      </c>
      <c r="R114" s="71" t="s">
        <v>512</v>
      </c>
      <c r="S114" s="71" t="s">
        <v>515</v>
      </c>
      <c r="T114" s="50" t="s">
        <v>525</v>
      </c>
      <c r="U114" s="71" t="s">
        <v>511</v>
      </c>
      <c r="V114" s="71" t="s">
        <v>512</v>
      </c>
      <c r="W114" s="71" t="s">
        <v>515</v>
      </c>
      <c r="X114" s="50" t="s">
        <v>525</v>
      </c>
    </row>
    <row r="115" spans="16:24">
      <c r="P115" s="73" t="s">
        <v>9</v>
      </c>
      <c r="Q115" s="72" t="s">
        <v>514</v>
      </c>
      <c r="R115" s="72" t="s">
        <v>513</v>
      </c>
      <c r="S115" s="72" t="s">
        <v>516</v>
      </c>
      <c r="T115" s="44" t="s">
        <v>527</v>
      </c>
    </row>
    <row r="116" spans="16:24">
      <c r="P116" s="74" t="s">
        <v>12</v>
      </c>
      <c r="Q116" s="40" t="s">
        <v>529</v>
      </c>
      <c r="R116" s="40" t="s">
        <v>530</v>
      </c>
      <c r="S116" s="40" t="s">
        <v>531</v>
      </c>
      <c r="T116" s="44" t="s">
        <v>536</v>
      </c>
    </row>
    <row r="117" spans="16:24">
      <c r="P117" s="74" t="s">
        <v>18</v>
      </c>
      <c r="Q117" s="40" t="s">
        <v>537</v>
      </c>
      <c r="R117" s="40" t="s">
        <v>538</v>
      </c>
      <c r="S117" s="40" t="s">
        <v>539</v>
      </c>
      <c r="T117" s="44" t="s">
        <v>543</v>
      </c>
    </row>
    <row r="118" spans="16:24">
      <c r="P118" s="74" t="s">
        <v>19</v>
      </c>
      <c r="Q118" s="40" t="s">
        <v>545</v>
      </c>
      <c r="R118" s="40" t="s">
        <v>546</v>
      </c>
      <c r="S118" s="40" t="s">
        <v>547</v>
      </c>
      <c r="T118" s="44" t="s">
        <v>551</v>
      </c>
    </row>
    <row r="119" spans="16:24">
      <c r="P119" s="74" t="s">
        <v>26</v>
      </c>
      <c r="Q119" s="40"/>
      <c r="R119" s="40"/>
      <c r="S119" s="40"/>
      <c r="T119" s="51"/>
    </row>
    <row r="120" spans="16:24">
      <c r="P120" s="75" t="s">
        <v>23</v>
      </c>
      <c r="Q120" s="72" t="s">
        <v>554</v>
      </c>
      <c r="R120" s="72" t="s">
        <v>555</v>
      </c>
      <c r="S120" s="72" t="s">
        <v>556</v>
      </c>
      <c r="T120" s="44" t="s">
        <v>561</v>
      </c>
    </row>
    <row r="121" spans="16:24">
      <c r="P121" s="75" t="s">
        <v>34</v>
      </c>
      <c r="Q121" s="72"/>
      <c r="R121" s="72"/>
      <c r="S121" s="72"/>
      <c r="T121" s="44" t="s">
        <v>563</v>
      </c>
    </row>
    <row r="122" spans="16:24">
      <c r="P122" s="75" t="s">
        <v>27</v>
      </c>
      <c r="Q122" s="72" t="s">
        <v>564</v>
      </c>
      <c r="R122" s="72" t="s">
        <v>565</v>
      </c>
      <c r="S122" s="72" t="s">
        <v>566</v>
      </c>
      <c r="T122" s="44" t="s">
        <v>569</v>
      </c>
    </row>
    <row r="123" spans="16:24">
      <c r="P123" s="75" t="s">
        <v>66</v>
      </c>
      <c r="Q123" s="72"/>
      <c r="R123" s="72"/>
      <c r="S123" s="72"/>
      <c r="T123" s="44" t="s">
        <v>573</v>
      </c>
    </row>
    <row r="124" spans="16:24">
      <c r="P124" s="75" t="s">
        <v>25</v>
      </c>
      <c r="Q124" s="72"/>
      <c r="R124" s="72"/>
      <c r="S124" s="72"/>
      <c r="T124" s="44" t="s">
        <v>578</v>
      </c>
    </row>
    <row r="125" spans="16:24">
      <c r="P125" s="75" t="s">
        <v>17</v>
      </c>
      <c r="Q125" s="72" t="s">
        <v>580</v>
      </c>
      <c r="R125" s="72" t="s">
        <v>581</v>
      </c>
      <c r="S125" s="72" t="s">
        <v>582</v>
      </c>
      <c r="T125" s="44" t="s">
        <v>586</v>
      </c>
    </row>
    <row r="126" spans="16:24">
      <c r="P126" s="75" t="s">
        <v>42</v>
      </c>
      <c r="Q126" s="72" t="s">
        <v>587</v>
      </c>
      <c r="R126" s="72" t="s">
        <v>588</v>
      </c>
      <c r="S126" s="72" t="s">
        <v>589</v>
      </c>
      <c r="T126" s="44" t="s">
        <v>593</v>
      </c>
    </row>
    <row r="127" spans="16:24">
      <c r="P127" s="75" t="s">
        <v>45</v>
      </c>
      <c r="Q127" s="72" t="s">
        <v>594</v>
      </c>
      <c r="R127" s="72" t="s">
        <v>595</v>
      </c>
      <c r="S127" s="72" t="s">
        <v>596</v>
      </c>
      <c r="T127" s="44">
        <v>0</v>
      </c>
    </row>
    <row r="128" spans="16:24">
      <c r="P128" s="75" t="s">
        <v>30</v>
      </c>
      <c r="Q128" s="72" t="s">
        <v>600</v>
      </c>
      <c r="R128" s="72" t="s">
        <v>601</v>
      </c>
      <c r="S128" s="72" t="s">
        <v>602</v>
      </c>
      <c r="T128" s="44" t="s">
        <v>608</v>
      </c>
    </row>
    <row r="129" spans="16:24">
      <c r="P129" s="75" t="s">
        <v>48</v>
      </c>
      <c r="Q129" s="72" t="s">
        <v>609</v>
      </c>
      <c r="R129" s="72" t="s">
        <v>610</v>
      </c>
      <c r="S129" s="72" t="s">
        <v>611</v>
      </c>
      <c r="T129" s="44" t="s">
        <v>615</v>
      </c>
    </row>
    <row r="130" spans="16:24">
      <c r="P130" s="75" t="s">
        <v>4</v>
      </c>
      <c r="Q130" s="72" t="s">
        <v>617</v>
      </c>
      <c r="R130" s="72"/>
      <c r="S130" s="72" t="s">
        <v>618</v>
      </c>
      <c r="T130" s="44">
        <v>0</v>
      </c>
    </row>
    <row r="131" spans="16:24">
      <c r="P131" s="75" t="s">
        <v>60</v>
      </c>
      <c r="Q131" s="72">
        <v>185124000</v>
      </c>
      <c r="R131" s="72">
        <v>136683000</v>
      </c>
      <c r="S131" s="72" t="s">
        <v>604</v>
      </c>
      <c r="T131" s="44">
        <v>1357000</v>
      </c>
      <c r="U131" s="62">
        <f>(Q131/1000000)*1.47</f>
        <v>272.13227999999998</v>
      </c>
      <c r="V131" s="62">
        <f>(R131/1000000)*1.47</f>
        <v>200.92400999999998</v>
      </c>
      <c r="W131" s="62" t="e">
        <f>(S131/1000000)*1.47</f>
        <v>#VALUE!</v>
      </c>
      <c r="X131" s="62">
        <f>(T131/1000000)*1.47</f>
        <v>1.9947899999999998</v>
      </c>
    </row>
    <row r="132" spans="16:24">
      <c r="P132" s="75" t="s">
        <v>61</v>
      </c>
      <c r="Q132" s="72" t="s">
        <v>629</v>
      </c>
      <c r="R132" s="72" t="s">
        <v>630</v>
      </c>
      <c r="S132" s="72" t="s">
        <v>631</v>
      </c>
      <c r="T132" s="44" t="s">
        <v>636</v>
      </c>
    </row>
    <row r="133" spans="16:24">
      <c r="P133" s="75" t="s">
        <v>65</v>
      </c>
      <c r="Q133" s="72" t="s">
        <v>637</v>
      </c>
      <c r="R133" s="72" t="s">
        <v>638</v>
      </c>
      <c r="S133" s="72" t="s">
        <v>639</v>
      </c>
      <c r="T133" s="44">
        <v>0</v>
      </c>
    </row>
    <row r="134" spans="16:24">
      <c r="P134" s="75" t="s">
        <v>201</v>
      </c>
      <c r="Q134" s="72" t="s">
        <v>642</v>
      </c>
      <c r="R134" s="72" t="s">
        <v>643</v>
      </c>
      <c r="S134" s="72" t="s">
        <v>644</v>
      </c>
      <c r="T134" s="44" t="s">
        <v>649</v>
      </c>
    </row>
    <row r="135" spans="16:24">
      <c r="P135" s="75" t="s">
        <v>24</v>
      </c>
      <c r="Q135" s="72" t="s">
        <v>650</v>
      </c>
      <c r="R135" s="72" t="s">
        <v>651</v>
      </c>
      <c r="S135" s="72" t="s">
        <v>652</v>
      </c>
      <c r="T135" s="44" t="s">
        <v>655</v>
      </c>
    </row>
    <row r="136" spans="16:24">
      <c r="P136" s="75" t="s">
        <v>68</v>
      </c>
      <c r="Q136" s="72" t="s">
        <v>656</v>
      </c>
      <c r="R136" s="72" t="s">
        <v>657</v>
      </c>
      <c r="S136" s="72" t="s">
        <v>658</v>
      </c>
      <c r="T136" s="44" t="s">
        <v>662</v>
      </c>
    </row>
    <row r="137" spans="16:24">
      <c r="P137" s="75" t="s">
        <v>213</v>
      </c>
      <c r="Q137" s="72" t="s">
        <v>664</v>
      </c>
      <c r="R137" s="72" t="s">
        <v>663</v>
      </c>
      <c r="S137" s="72"/>
      <c r="T137" s="44">
        <v>0</v>
      </c>
    </row>
    <row r="138" spans="16:24">
      <c r="P138" s="40"/>
      <c r="Q138" s="40"/>
      <c r="R138" s="40"/>
      <c r="S138" s="40"/>
    </row>
    <row r="139" spans="16:24">
      <c r="Q139" s="62" t="s">
        <v>753</v>
      </c>
    </row>
    <row r="141" spans="16:24">
      <c r="Q141" s="62" t="s">
        <v>754</v>
      </c>
      <c r="R141" s="62" t="s">
        <v>754</v>
      </c>
    </row>
    <row r="142" spans="16:24" ht="14.5">
      <c r="P142" s="79" t="s">
        <v>720</v>
      </c>
      <c r="Q142" s="76">
        <v>765000</v>
      </c>
      <c r="R142" s="62">
        <f>(Q142/1000000)*1.47</f>
        <v>1.1245499999999999</v>
      </c>
    </row>
    <row r="143" spans="16:24" ht="14.5">
      <c r="P143" s="79" t="s">
        <v>721</v>
      </c>
      <c r="Q143" s="76">
        <v>265768</v>
      </c>
      <c r="R143" s="62">
        <f t="shared" ref="R143:R168" si="7">(Q143/1000000)*1.47</f>
        <v>0.39067896000000002</v>
      </c>
    </row>
    <row r="144" spans="16:24" ht="14.5">
      <c r="P144" s="79" t="s">
        <v>722</v>
      </c>
      <c r="Q144" s="76">
        <v>304492</v>
      </c>
      <c r="R144" s="62">
        <f t="shared" si="7"/>
        <v>0.44760323999999996</v>
      </c>
    </row>
    <row r="145" spans="16:24" ht="14.5">
      <c r="P145" s="79" t="s">
        <v>723</v>
      </c>
      <c r="Q145" s="76">
        <v>489410</v>
      </c>
      <c r="R145" s="62">
        <f t="shared" si="7"/>
        <v>0.71943270000000004</v>
      </c>
    </row>
    <row r="146" spans="16:24" ht="14.5">
      <c r="P146" s="79" t="s">
        <v>724</v>
      </c>
      <c r="Q146" s="76" t="s">
        <v>546</v>
      </c>
    </row>
    <row r="147" spans="16:24" ht="14.5">
      <c r="P147" s="79" t="s">
        <v>725</v>
      </c>
      <c r="Q147" s="76">
        <v>116043</v>
      </c>
      <c r="R147" s="62">
        <f t="shared" si="7"/>
        <v>0.17058320999999999</v>
      </c>
    </row>
    <row r="148" spans="16:24" ht="14.5">
      <c r="P148" s="79" t="s">
        <v>726</v>
      </c>
      <c r="Q148" s="76">
        <v>526100</v>
      </c>
      <c r="R148" s="62">
        <f t="shared" si="7"/>
        <v>0.77336700000000003</v>
      </c>
    </row>
    <row r="149" spans="16:24" ht="14.5">
      <c r="P149" s="79" t="s">
        <v>728</v>
      </c>
      <c r="Q149" s="76">
        <v>942181</v>
      </c>
      <c r="R149" s="62">
        <f t="shared" si="7"/>
        <v>1.38500607</v>
      </c>
    </row>
    <row r="150" spans="16:24" ht="14.5">
      <c r="P150" s="79" t="s">
        <v>729</v>
      </c>
      <c r="Q150" s="76">
        <v>6502717</v>
      </c>
      <c r="R150" s="62">
        <f t="shared" si="7"/>
        <v>9.5589939899999994</v>
      </c>
    </row>
    <row r="151" spans="16:24" ht="14.5">
      <c r="P151" s="79" t="s">
        <v>730</v>
      </c>
      <c r="Q151" s="76">
        <v>1624000</v>
      </c>
      <c r="R151" s="62">
        <f t="shared" si="7"/>
        <v>2.3872800000000001</v>
      </c>
    </row>
    <row r="152" spans="16:24" ht="14.5">
      <c r="P152" s="79" t="s">
        <v>731</v>
      </c>
      <c r="Q152" s="76">
        <v>0</v>
      </c>
      <c r="R152" s="62">
        <f t="shared" si="7"/>
        <v>0</v>
      </c>
    </row>
    <row r="153" spans="16:24" ht="14.5">
      <c r="P153" s="79" t="s">
        <v>732</v>
      </c>
      <c r="Q153" s="76">
        <v>8392</v>
      </c>
      <c r="R153" s="62">
        <f t="shared" si="7"/>
        <v>1.233624E-2</v>
      </c>
    </row>
    <row r="154" spans="16:24" ht="14.5">
      <c r="P154" s="79" t="s">
        <v>733</v>
      </c>
      <c r="Q154" s="76">
        <v>95599</v>
      </c>
      <c r="R154" s="62">
        <f t="shared" si="7"/>
        <v>0.14053053000000001</v>
      </c>
      <c r="X154" s="78"/>
    </row>
    <row r="155" spans="16:24" ht="14.5">
      <c r="P155" s="79" t="s">
        <v>734</v>
      </c>
      <c r="Q155" s="76" t="s">
        <v>727</v>
      </c>
      <c r="R155" s="62" t="s">
        <v>750</v>
      </c>
    </row>
    <row r="156" spans="16:24" ht="14.5">
      <c r="P156" s="79" t="s">
        <v>735</v>
      </c>
      <c r="Q156" s="76">
        <v>0</v>
      </c>
      <c r="R156" s="62">
        <f t="shared" si="7"/>
        <v>0</v>
      </c>
    </row>
    <row r="157" spans="16:24" ht="14.5">
      <c r="P157" s="79" t="s">
        <v>736</v>
      </c>
      <c r="Q157" s="76">
        <v>248690</v>
      </c>
      <c r="R157" s="62">
        <f t="shared" si="7"/>
        <v>0.36557429999999996</v>
      </c>
    </row>
    <row r="158" spans="16:24" ht="14.5">
      <c r="P158" s="79" t="s">
        <v>737</v>
      </c>
      <c r="Q158" s="76">
        <v>6861</v>
      </c>
      <c r="R158" s="62">
        <f t="shared" si="7"/>
        <v>1.008567E-2</v>
      </c>
    </row>
    <row r="159" spans="16:24" ht="14.5">
      <c r="P159" s="79" t="s">
        <v>738</v>
      </c>
      <c r="Q159" s="76">
        <v>0</v>
      </c>
      <c r="R159" s="62">
        <f t="shared" si="7"/>
        <v>0</v>
      </c>
    </row>
    <row r="160" spans="16:24" ht="14.5">
      <c r="P160" s="79" t="s">
        <v>739</v>
      </c>
      <c r="Q160" s="76">
        <v>0</v>
      </c>
      <c r="R160" s="62">
        <f t="shared" si="7"/>
        <v>0</v>
      </c>
    </row>
    <row r="161" spans="16:18" ht="14.5">
      <c r="P161" s="79" t="s">
        <v>740</v>
      </c>
      <c r="Q161" s="76" t="s">
        <v>727</v>
      </c>
      <c r="R161" s="62" t="s">
        <v>750</v>
      </c>
    </row>
    <row r="162" spans="16:18" ht="14.5">
      <c r="P162" s="79" t="s">
        <v>741</v>
      </c>
      <c r="Q162" s="76">
        <v>1377232</v>
      </c>
      <c r="R162" s="62">
        <f t="shared" si="7"/>
        <v>2.0245310399999998</v>
      </c>
    </row>
    <row r="163" spans="16:18" ht="14.5">
      <c r="P163" s="79" t="s">
        <v>742</v>
      </c>
      <c r="Q163" s="76">
        <v>219495</v>
      </c>
      <c r="R163" s="62">
        <f t="shared" si="7"/>
        <v>0.32265764999999996</v>
      </c>
    </row>
    <row r="164" spans="16:18" ht="14.5">
      <c r="P164" s="79" t="s">
        <v>743</v>
      </c>
      <c r="Q164" s="76">
        <v>0</v>
      </c>
      <c r="R164" s="62">
        <f t="shared" si="7"/>
        <v>0</v>
      </c>
    </row>
    <row r="165" spans="16:18" ht="14.5">
      <c r="P165" s="79" t="s">
        <v>744</v>
      </c>
      <c r="Q165" s="76">
        <v>-22544</v>
      </c>
      <c r="R165" s="62">
        <f t="shared" si="7"/>
        <v>-3.3139680000000005E-2</v>
      </c>
    </row>
    <row r="166" spans="16:18" ht="14.5">
      <c r="P166" s="79" t="s">
        <v>745</v>
      </c>
      <c r="Q166" s="76">
        <v>549000</v>
      </c>
      <c r="R166" s="62">
        <f t="shared" si="7"/>
        <v>0.80703000000000003</v>
      </c>
    </row>
    <row r="167" spans="16:18" ht="14.5">
      <c r="P167" s="79" t="s">
        <v>746</v>
      </c>
      <c r="Q167" s="76">
        <v>1821744</v>
      </c>
      <c r="R167" s="62">
        <f t="shared" si="7"/>
        <v>2.67796368</v>
      </c>
    </row>
    <row r="168" spans="16:18" ht="14.5">
      <c r="P168" s="79" t="s">
        <v>213</v>
      </c>
      <c r="Q168" s="76">
        <v>0</v>
      </c>
      <c r="R168" s="62">
        <f t="shared" si="7"/>
        <v>0</v>
      </c>
    </row>
  </sheetData>
  <mergeCells count="3">
    <mergeCell ref="C2:F3"/>
    <mergeCell ref="H2:K3"/>
    <mergeCell ref="B49:BH49"/>
  </mergeCells>
  <conditionalFormatting sqref="K48:K58 K60:K65416 L8:L14 L18:L19 L21:L27 L30:L38 L40:L41 L43:L44 L5 L48:L65416 L1:L3 K1 Z1 AP1:AQ1">
    <cfRule type="containsText" dxfId="1" priority="9" operator="containsText" text="...">
      <formula>NOT(ISERROR(SEARCH("...",K1)))</formula>
    </cfRule>
  </conditionalFormatting>
  <conditionalFormatting sqref="K48:K58 K60:K65416 L8:L14 L18:L19 L21:L27 L30:L38 L40:L41 L43:L44 L5 L48:L65416 L1:L3 K1 Z1 AP1:AQ1">
    <cfRule type="containsText" dxfId="0" priority="8" operator="containsText" text="…">
      <formula>NOT(ISERROR(SEARCH("…",K1)))</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AO153"/>
  <sheetViews>
    <sheetView topLeftCell="V1" zoomScale="80" zoomScaleNormal="80" workbookViewId="0">
      <selection activeCell="AC55" sqref="AC55"/>
    </sheetView>
  </sheetViews>
  <sheetFormatPr defaultColWidth="9.1796875" defaultRowHeight="10.5"/>
  <cols>
    <col min="1" max="23" width="9.1796875" style="45" customWidth="1"/>
    <col min="24" max="24" width="9.1796875" style="45"/>
    <col min="25" max="26" width="12.81640625" style="45" customWidth="1"/>
    <col min="27" max="27" width="9.1796875" style="54" customWidth="1"/>
    <col min="28" max="28" width="27.26953125" style="45" customWidth="1"/>
    <col min="29" max="29" width="28.54296875" style="45" customWidth="1"/>
    <col min="30" max="30" width="9.1796875" style="45"/>
    <col min="31" max="31" width="9.26953125" style="45" bestFit="1" customWidth="1"/>
    <col min="32" max="36" width="9.1796875" style="45"/>
    <col min="37" max="37" width="16.1796875" style="45" customWidth="1"/>
    <col min="38" max="38" width="26.7265625" style="45" customWidth="1"/>
    <col min="39" max="39" width="37.1796875" style="45" customWidth="1"/>
    <col min="40" max="40" width="25.26953125" style="45" customWidth="1"/>
    <col min="41" max="41" width="28.1796875" style="45" customWidth="1"/>
    <col min="42" max="16384" width="9.1796875" style="45"/>
  </cols>
  <sheetData>
    <row r="1" spans="1:33">
      <c r="A1" s="45">
        <v>2010</v>
      </c>
    </row>
    <row r="2" spans="1:33">
      <c r="A2" s="41" t="s">
        <v>444</v>
      </c>
      <c r="B2" s="41" t="s">
        <v>3</v>
      </c>
      <c r="C2" s="42" t="s">
        <v>445</v>
      </c>
      <c r="D2" s="41"/>
      <c r="E2" s="41"/>
      <c r="F2" s="41"/>
      <c r="G2" s="41"/>
      <c r="H2" s="41"/>
      <c r="I2" s="41"/>
      <c r="J2" s="41"/>
      <c r="K2" s="41">
        <v>95</v>
      </c>
    </row>
    <row r="3" spans="1:33">
      <c r="A3" s="41" t="s">
        <v>444</v>
      </c>
      <c r="B3" s="41" t="s">
        <v>82</v>
      </c>
      <c r="C3" s="42" t="s">
        <v>445</v>
      </c>
      <c r="D3" s="41"/>
      <c r="E3" s="41"/>
      <c r="F3" s="41"/>
      <c r="G3" s="41"/>
      <c r="H3" s="41"/>
      <c r="I3" s="41"/>
      <c r="J3" s="41"/>
      <c r="K3" s="43">
        <v>1336</v>
      </c>
      <c r="AA3" s="55" t="s">
        <v>508</v>
      </c>
      <c r="AB3" s="41" t="s">
        <v>509</v>
      </c>
      <c r="AC3" s="41" t="s">
        <v>510</v>
      </c>
      <c r="AD3" s="41" t="s">
        <v>461</v>
      </c>
      <c r="AE3" s="41" t="s">
        <v>465</v>
      </c>
      <c r="AF3" s="41" t="s">
        <v>476</v>
      </c>
      <c r="AG3" s="41" t="s">
        <v>488</v>
      </c>
    </row>
    <row r="4" spans="1:33">
      <c r="A4" s="41" t="s">
        <v>444</v>
      </c>
      <c r="B4" s="41" t="s">
        <v>11</v>
      </c>
      <c r="C4" s="42" t="s">
        <v>445</v>
      </c>
      <c r="D4" s="41"/>
      <c r="E4" s="41"/>
      <c r="F4" s="41"/>
      <c r="G4" s="41"/>
      <c r="H4" s="41"/>
      <c r="I4" s="41"/>
      <c r="J4" s="41"/>
      <c r="K4" s="41">
        <v>933</v>
      </c>
      <c r="Y4" s="41" t="s">
        <v>3</v>
      </c>
      <c r="Z4" s="41"/>
      <c r="AA4" s="55">
        <v>95</v>
      </c>
      <c r="AB4" s="41" t="s">
        <v>451</v>
      </c>
      <c r="AC4" s="41">
        <v>29</v>
      </c>
      <c r="AD4" s="41">
        <v>4.4000000000000004</v>
      </c>
      <c r="AE4" s="41" t="s">
        <v>467</v>
      </c>
      <c r="AF4" s="41" t="s">
        <v>478</v>
      </c>
      <c r="AG4" s="41" t="s">
        <v>489</v>
      </c>
    </row>
    <row r="5" spans="1:33">
      <c r="A5" s="41" t="s">
        <v>444</v>
      </c>
      <c r="B5" s="41" t="s">
        <v>13</v>
      </c>
      <c r="C5" s="42" t="s">
        <v>445</v>
      </c>
      <c r="D5" s="41"/>
      <c r="E5" s="41"/>
      <c r="F5" s="41"/>
      <c r="G5" s="41"/>
      <c r="H5" s="41"/>
      <c r="I5" s="41"/>
      <c r="J5" s="41"/>
      <c r="K5" s="43">
        <v>1803</v>
      </c>
      <c r="Y5" s="41" t="s">
        <v>82</v>
      </c>
      <c r="Z5" s="41"/>
      <c r="AA5" s="56">
        <v>1336</v>
      </c>
      <c r="AB5" s="41">
        <v>95</v>
      </c>
      <c r="AC5" s="41">
        <v>61</v>
      </c>
      <c r="AD5" s="41"/>
      <c r="AE5" s="41"/>
      <c r="AF5" s="41" t="s">
        <v>451</v>
      </c>
      <c r="AG5" s="41" t="s">
        <v>490</v>
      </c>
    </row>
    <row r="6" spans="1:33">
      <c r="A6" s="41" t="s">
        <v>444</v>
      </c>
      <c r="B6" s="41" t="s">
        <v>25</v>
      </c>
      <c r="C6" s="42" t="s">
        <v>445</v>
      </c>
      <c r="D6" s="41"/>
      <c r="E6" s="41"/>
      <c r="F6" s="41"/>
      <c r="G6" s="41"/>
      <c r="H6" s="41"/>
      <c r="I6" s="41"/>
      <c r="J6" s="41"/>
      <c r="K6" s="43">
        <v>1742</v>
      </c>
      <c r="Y6" s="41" t="s">
        <v>11</v>
      </c>
      <c r="Z6" s="41"/>
      <c r="AA6" s="55">
        <v>933</v>
      </c>
      <c r="AB6" s="41">
        <v>77</v>
      </c>
      <c r="AC6" s="41">
        <v>22</v>
      </c>
      <c r="AD6" s="41">
        <v>6.2</v>
      </c>
      <c r="AE6" s="41" t="s">
        <v>468</v>
      </c>
      <c r="AF6" s="41" t="s">
        <v>479</v>
      </c>
      <c r="AG6" s="41" t="s">
        <v>491</v>
      </c>
    </row>
    <row r="7" spans="1:33">
      <c r="A7" s="41" t="s">
        <v>444</v>
      </c>
      <c r="B7" s="41" t="s">
        <v>26</v>
      </c>
      <c r="C7" s="42" t="s">
        <v>446</v>
      </c>
      <c r="D7" s="41"/>
      <c r="E7" s="41"/>
      <c r="F7" s="41"/>
      <c r="G7" s="41"/>
      <c r="H7" s="41"/>
      <c r="I7" s="41"/>
      <c r="J7" s="41"/>
      <c r="K7" s="43">
        <v>3395</v>
      </c>
      <c r="Y7" s="41" t="s">
        <v>13</v>
      </c>
      <c r="Z7" s="41"/>
      <c r="AA7" s="56">
        <v>1803</v>
      </c>
      <c r="AB7" s="41">
        <v>64</v>
      </c>
      <c r="AC7" s="41">
        <v>35</v>
      </c>
      <c r="AD7" s="41">
        <v>0.32</v>
      </c>
      <c r="AE7" s="41" t="s">
        <v>469</v>
      </c>
      <c r="AF7" s="41" t="s">
        <v>480</v>
      </c>
      <c r="AG7" s="41" t="s">
        <v>492</v>
      </c>
    </row>
    <row r="8" spans="1:33">
      <c r="A8" s="41" t="s">
        <v>444</v>
      </c>
      <c r="B8" s="41" t="s">
        <v>447</v>
      </c>
      <c r="C8" s="42" t="s">
        <v>445</v>
      </c>
      <c r="D8" s="41"/>
      <c r="E8" s="41"/>
      <c r="F8" s="41"/>
      <c r="G8" s="41"/>
      <c r="H8" s="41"/>
      <c r="I8" s="41"/>
      <c r="J8" s="41"/>
      <c r="K8" s="41">
        <v>877</v>
      </c>
      <c r="Y8" s="41" t="s">
        <v>25</v>
      </c>
      <c r="Z8" s="41"/>
      <c r="AA8" s="56">
        <v>1742</v>
      </c>
      <c r="AB8" s="41">
        <v>92</v>
      </c>
      <c r="AC8" s="41">
        <v>67</v>
      </c>
      <c r="AD8" s="41">
        <v>0.21</v>
      </c>
      <c r="AE8" s="41" t="s">
        <v>470</v>
      </c>
      <c r="AF8" s="41" t="s">
        <v>481</v>
      </c>
      <c r="AG8" s="41"/>
    </row>
    <row r="9" spans="1:33">
      <c r="A9" s="41" t="s">
        <v>444</v>
      </c>
      <c r="B9" s="41" t="s">
        <v>32</v>
      </c>
      <c r="C9" s="42" t="s">
        <v>445</v>
      </c>
      <c r="D9" s="41"/>
      <c r="E9" s="41"/>
      <c r="F9" s="41"/>
      <c r="G9" s="41"/>
      <c r="H9" s="41"/>
      <c r="I9" s="41"/>
      <c r="J9" s="41"/>
      <c r="K9" s="43">
        <v>1166</v>
      </c>
      <c r="Y9" s="41" t="s">
        <v>26</v>
      </c>
      <c r="Z9" s="41"/>
      <c r="AA9" s="56">
        <v>3395</v>
      </c>
      <c r="AB9" s="41" t="s">
        <v>456</v>
      </c>
      <c r="AC9" s="41" t="s">
        <v>451</v>
      </c>
      <c r="AD9" s="41">
        <v>0.15</v>
      </c>
      <c r="AE9" s="41" t="s">
        <v>470</v>
      </c>
      <c r="AF9" s="46">
        <v>1.6000000000000001E-4</v>
      </c>
      <c r="AG9" s="41" t="s">
        <v>493</v>
      </c>
    </row>
    <row r="10" spans="1:33">
      <c r="A10" s="41" t="s">
        <v>444</v>
      </c>
      <c r="B10" s="41" t="s">
        <v>33</v>
      </c>
      <c r="C10" s="42" t="s">
        <v>445</v>
      </c>
      <c r="D10" s="41"/>
      <c r="E10" s="41"/>
      <c r="F10" s="41"/>
      <c r="G10" s="41"/>
      <c r="H10" s="41"/>
      <c r="I10" s="41"/>
      <c r="J10" s="41"/>
      <c r="K10" s="41">
        <v>279</v>
      </c>
      <c r="Y10" s="41" t="s">
        <v>447</v>
      </c>
      <c r="Z10" s="41"/>
      <c r="AA10" s="55">
        <v>877</v>
      </c>
      <c r="AB10" s="41">
        <v>98</v>
      </c>
      <c r="AC10" s="41">
        <v>20</v>
      </c>
      <c r="AD10" s="41">
        <v>0.1</v>
      </c>
      <c r="AE10" s="41" t="s">
        <v>471</v>
      </c>
      <c r="AF10" s="41" t="s">
        <v>482</v>
      </c>
      <c r="AG10" s="41" t="s">
        <v>494</v>
      </c>
    </row>
    <row r="11" spans="1:33">
      <c r="A11" s="41" t="s">
        <v>444</v>
      </c>
      <c r="B11" s="41" t="s">
        <v>35</v>
      </c>
      <c r="C11" s="42" t="s">
        <v>448</v>
      </c>
      <c r="D11" s="41"/>
      <c r="E11" s="41"/>
      <c r="F11" s="41"/>
      <c r="G11" s="41"/>
      <c r="H11" s="41"/>
      <c r="I11" s="41"/>
      <c r="J11" s="41"/>
      <c r="K11" s="43">
        <v>2050</v>
      </c>
      <c r="Y11" s="41" t="s">
        <v>32</v>
      </c>
      <c r="Z11" s="41"/>
      <c r="AA11" s="56">
        <v>1166</v>
      </c>
      <c r="AB11" s="41">
        <v>95</v>
      </c>
      <c r="AC11" s="41">
        <v>33</v>
      </c>
      <c r="AD11" s="41">
        <v>1.4</v>
      </c>
      <c r="AE11" s="41" t="s">
        <v>470</v>
      </c>
      <c r="AF11" s="46">
        <v>1E-3</v>
      </c>
      <c r="AG11" s="41" t="s">
        <v>495</v>
      </c>
    </row>
    <row r="12" spans="1:33">
      <c r="A12" s="41" t="s">
        <v>444</v>
      </c>
      <c r="B12" s="41" t="s">
        <v>37</v>
      </c>
      <c r="C12" s="42" t="s">
        <v>445</v>
      </c>
      <c r="D12" s="41"/>
      <c r="E12" s="41"/>
      <c r="F12" s="41"/>
      <c r="G12" s="41"/>
      <c r="H12" s="41"/>
      <c r="I12" s="41"/>
      <c r="J12" s="41"/>
      <c r="K12" s="43">
        <v>11101</v>
      </c>
      <c r="Y12" s="41" t="s">
        <v>33</v>
      </c>
      <c r="Z12" s="41"/>
      <c r="AA12" s="55">
        <v>279</v>
      </c>
      <c r="AB12" s="41">
        <v>90</v>
      </c>
      <c r="AC12" s="41">
        <v>61</v>
      </c>
      <c r="AD12" s="41">
        <v>1.2</v>
      </c>
      <c r="AE12" s="41" t="s">
        <v>472</v>
      </c>
      <c r="AF12" s="46">
        <v>2E-3</v>
      </c>
      <c r="AG12" s="41" t="s">
        <v>496</v>
      </c>
    </row>
    <row r="13" spans="1:33">
      <c r="A13" s="41" t="s">
        <v>444</v>
      </c>
      <c r="B13" s="41" t="s">
        <v>41</v>
      </c>
      <c r="C13" s="42" t="s">
        <v>445</v>
      </c>
      <c r="D13" s="41"/>
      <c r="E13" s="41"/>
      <c r="F13" s="41"/>
      <c r="G13" s="41"/>
      <c r="H13" s="41"/>
      <c r="I13" s="41"/>
      <c r="J13" s="41"/>
      <c r="K13" s="41">
        <v>951</v>
      </c>
      <c r="Y13" s="41" t="s">
        <v>35</v>
      </c>
      <c r="Z13" s="41"/>
      <c r="AA13" s="56">
        <v>2050</v>
      </c>
      <c r="AB13" s="41">
        <v>45</v>
      </c>
      <c r="AC13" s="41">
        <v>31</v>
      </c>
      <c r="AD13" s="41"/>
      <c r="AE13" s="41"/>
      <c r="AF13" s="41" t="s">
        <v>451</v>
      </c>
      <c r="AG13" s="41"/>
    </row>
    <row r="14" spans="1:33">
      <c r="A14" s="41" t="s">
        <v>444</v>
      </c>
      <c r="B14" s="41" t="s">
        <v>49</v>
      </c>
      <c r="C14" s="42" t="s">
        <v>445</v>
      </c>
      <c r="D14" s="41"/>
      <c r="E14" s="41"/>
      <c r="F14" s="41"/>
      <c r="G14" s="41"/>
      <c r="H14" s="41"/>
      <c r="I14" s="41"/>
      <c r="J14" s="41"/>
      <c r="K14" s="41">
        <v>178</v>
      </c>
      <c r="Y14" s="41" t="s">
        <v>37</v>
      </c>
      <c r="Z14" s="41"/>
      <c r="AA14" s="56">
        <v>11101</v>
      </c>
      <c r="AB14" s="41">
        <v>90</v>
      </c>
      <c r="AC14" s="41">
        <v>71</v>
      </c>
      <c r="AD14" s="41">
        <v>0.04</v>
      </c>
      <c r="AE14" s="41" t="s">
        <v>470</v>
      </c>
      <c r="AF14" s="41"/>
      <c r="AG14" s="41" t="s">
        <v>497</v>
      </c>
    </row>
    <row r="15" spans="1:33">
      <c r="A15" s="41" t="s">
        <v>444</v>
      </c>
      <c r="B15" s="41" t="s">
        <v>51</v>
      </c>
      <c r="C15" s="42" t="s">
        <v>445</v>
      </c>
      <c r="D15" s="41"/>
      <c r="E15" s="41"/>
      <c r="F15" s="41"/>
      <c r="G15" s="41"/>
      <c r="H15" s="41"/>
      <c r="I15" s="41"/>
      <c r="J15" s="41"/>
      <c r="K15" s="43">
        <v>1202</v>
      </c>
      <c r="Y15" s="41" t="s">
        <v>41</v>
      </c>
      <c r="Z15" s="41"/>
      <c r="AA15" s="55">
        <v>951</v>
      </c>
      <c r="AB15" s="41">
        <v>68</v>
      </c>
      <c r="AC15" s="41">
        <v>27</v>
      </c>
      <c r="AD15" s="41">
        <v>1.61</v>
      </c>
      <c r="AE15" s="41" t="s">
        <v>473</v>
      </c>
      <c r="AF15" s="41"/>
      <c r="AG15" s="41" t="s">
        <v>498</v>
      </c>
    </row>
    <row r="16" spans="1:33">
      <c r="A16" s="41" t="s">
        <v>444</v>
      </c>
      <c r="B16" s="41" t="s">
        <v>62</v>
      </c>
      <c r="C16" s="42" t="s">
        <v>445</v>
      </c>
      <c r="D16" s="41"/>
      <c r="E16" s="41"/>
      <c r="F16" s="41"/>
      <c r="G16" s="41"/>
      <c r="H16" s="41"/>
      <c r="I16" s="41"/>
      <c r="J16" s="41"/>
      <c r="K16" s="41">
        <v>692</v>
      </c>
      <c r="Y16" s="41" t="s">
        <v>49</v>
      </c>
      <c r="Z16" s="41"/>
      <c r="AA16" s="55">
        <v>178</v>
      </c>
      <c r="AB16" s="41">
        <v>100</v>
      </c>
      <c r="AC16" s="41">
        <v>58</v>
      </c>
      <c r="AD16" s="41">
        <v>0.5</v>
      </c>
      <c r="AE16" s="41" t="s">
        <v>470</v>
      </c>
      <c r="AF16" s="46">
        <v>4.0000000000000001E-3</v>
      </c>
      <c r="AG16" s="41" t="s">
        <v>499</v>
      </c>
    </row>
    <row r="17" spans="1:36">
      <c r="A17" s="41" t="s">
        <v>444</v>
      </c>
      <c r="B17" s="41" t="s">
        <v>91</v>
      </c>
      <c r="C17" s="42" t="s">
        <v>445</v>
      </c>
      <c r="D17" s="41"/>
      <c r="E17" s="41"/>
      <c r="F17" s="41"/>
      <c r="G17" s="41"/>
      <c r="H17" s="41"/>
      <c r="I17" s="41"/>
      <c r="J17" s="41"/>
      <c r="K17" s="41">
        <v>456</v>
      </c>
      <c r="Y17" s="41" t="s">
        <v>51</v>
      </c>
      <c r="Z17" s="41"/>
      <c r="AA17" s="56">
        <v>1202</v>
      </c>
      <c r="AB17" s="41">
        <v>59</v>
      </c>
      <c r="AC17" s="41">
        <v>48</v>
      </c>
      <c r="AD17" s="41"/>
      <c r="AE17" s="41"/>
      <c r="AF17" s="41" t="s">
        <v>451</v>
      </c>
      <c r="AG17" s="41" t="s">
        <v>500</v>
      </c>
    </row>
    <row r="18" spans="1:36">
      <c r="A18" s="41" t="s">
        <v>444</v>
      </c>
      <c r="B18" s="41" t="s">
        <v>66</v>
      </c>
      <c r="C18" s="42" t="s">
        <v>449</v>
      </c>
      <c r="D18" s="41"/>
      <c r="E18" s="41"/>
      <c r="F18" s="41"/>
      <c r="G18" s="41"/>
      <c r="H18" s="41"/>
      <c r="I18" s="41"/>
      <c r="J18" s="41"/>
      <c r="K18" s="43">
        <v>1963</v>
      </c>
      <c r="Y18" s="41" t="s">
        <v>62</v>
      </c>
      <c r="Z18" s="41"/>
      <c r="AA18" s="55">
        <v>692</v>
      </c>
      <c r="AB18" s="41">
        <v>47</v>
      </c>
      <c r="AC18" s="41">
        <v>32</v>
      </c>
      <c r="AD18" s="41">
        <v>1.8</v>
      </c>
      <c r="AE18" s="41" t="s">
        <v>470</v>
      </c>
      <c r="AF18" s="41" t="s">
        <v>483</v>
      </c>
      <c r="AG18" s="41" t="s">
        <v>501</v>
      </c>
    </row>
    <row r="19" spans="1:36">
      <c r="A19" s="41" t="s">
        <v>444</v>
      </c>
      <c r="B19" s="41" t="s">
        <v>69</v>
      </c>
      <c r="C19" s="42" t="s">
        <v>450</v>
      </c>
      <c r="D19" s="41"/>
      <c r="E19" s="41"/>
      <c r="F19" s="41"/>
      <c r="G19" s="41"/>
      <c r="H19" s="41"/>
      <c r="I19" s="41"/>
      <c r="J19" s="41"/>
      <c r="K19" s="43">
        <v>1481</v>
      </c>
      <c r="Y19" s="41" t="s">
        <v>91</v>
      </c>
      <c r="Z19" s="41"/>
      <c r="AA19" s="55">
        <v>456</v>
      </c>
      <c r="AB19" s="41">
        <v>70</v>
      </c>
      <c r="AC19" s="41">
        <v>19</v>
      </c>
      <c r="AD19" s="41">
        <v>0.13</v>
      </c>
      <c r="AE19" s="41" t="s">
        <v>474</v>
      </c>
      <c r="AF19" s="41" t="s">
        <v>484</v>
      </c>
      <c r="AG19" s="41" t="s">
        <v>502</v>
      </c>
    </row>
    <row r="20" spans="1:36">
      <c r="A20" s="41" t="s">
        <v>444</v>
      </c>
      <c r="B20" s="41" t="s">
        <v>72</v>
      </c>
      <c r="C20" s="42" t="s">
        <v>445</v>
      </c>
      <c r="D20" s="41"/>
      <c r="E20" s="41"/>
      <c r="F20" s="41"/>
      <c r="G20" s="41"/>
      <c r="H20" s="41"/>
      <c r="I20" s="41"/>
      <c r="J20" s="41"/>
      <c r="K20" s="41">
        <v>399</v>
      </c>
      <c r="Y20" s="41" t="s">
        <v>66</v>
      </c>
      <c r="Z20" s="41"/>
      <c r="AA20" s="56">
        <v>1963</v>
      </c>
      <c r="AB20" s="41">
        <v>65</v>
      </c>
      <c r="AC20" s="41">
        <v>47</v>
      </c>
      <c r="AD20" s="41">
        <v>0.37</v>
      </c>
      <c r="AE20" s="41" t="s">
        <v>470</v>
      </c>
      <c r="AF20" s="41" t="s">
        <v>485</v>
      </c>
      <c r="AG20" s="41" t="s">
        <v>503</v>
      </c>
    </row>
    <row r="21" spans="1:36">
      <c r="A21" s="41" t="s">
        <v>444</v>
      </c>
      <c r="B21" s="41" t="s">
        <v>213</v>
      </c>
      <c r="C21" s="42" t="s">
        <v>445</v>
      </c>
      <c r="D21" s="41"/>
      <c r="E21" s="41"/>
      <c r="F21" s="41"/>
      <c r="G21" s="41"/>
      <c r="H21" s="41"/>
      <c r="I21" s="41"/>
      <c r="J21" s="41"/>
      <c r="K21" s="41" t="s">
        <v>451</v>
      </c>
      <c r="Y21" s="41" t="s">
        <v>69</v>
      </c>
      <c r="Z21" s="41"/>
      <c r="AA21" s="56">
        <v>1481</v>
      </c>
      <c r="AB21" s="41">
        <v>73</v>
      </c>
      <c r="AC21" s="41">
        <v>24</v>
      </c>
      <c r="AD21" s="41"/>
      <c r="AE21" s="41"/>
      <c r="AF21" s="41"/>
      <c r="AG21" s="41" t="s">
        <v>504</v>
      </c>
    </row>
    <row r="22" spans="1:36">
      <c r="A22" s="41" t="s">
        <v>444</v>
      </c>
      <c r="B22" s="41" t="s">
        <v>452</v>
      </c>
      <c r="C22" s="42" t="s">
        <v>445</v>
      </c>
      <c r="D22" s="41"/>
      <c r="E22" s="41"/>
      <c r="F22" s="41"/>
      <c r="G22" s="41"/>
      <c r="H22" s="41"/>
      <c r="I22" s="41"/>
      <c r="J22" s="41"/>
      <c r="K22" s="43">
        <v>7888</v>
      </c>
      <c r="Y22" s="41" t="s">
        <v>72</v>
      </c>
      <c r="Z22" s="41"/>
      <c r="AA22" s="55">
        <v>399</v>
      </c>
      <c r="AB22" s="41">
        <v>59</v>
      </c>
      <c r="AC22" s="41">
        <v>25</v>
      </c>
      <c r="AD22" s="41">
        <v>5.41</v>
      </c>
      <c r="AE22" s="41" t="s">
        <v>470</v>
      </c>
      <c r="AF22" s="41" t="s">
        <v>486</v>
      </c>
      <c r="AG22" s="41" t="s">
        <v>505</v>
      </c>
    </row>
    <row r="23" spans="1:36">
      <c r="Y23" s="41" t="s">
        <v>213</v>
      </c>
      <c r="Z23" s="41"/>
      <c r="AA23" s="55" t="s">
        <v>451</v>
      </c>
      <c r="AB23" s="41" t="s">
        <v>451</v>
      </c>
      <c r="AC23" s="41" t="s">
        <v>451</v>
      </c>
      <c r="AD23" s="41"/>
      <c r="AE23" s="41"/>
      <c r="AF23" s="41" t="s">
        <v>451</v>
      </c>
      <c r="AG23" s="41" t="s">
        <v>506</v>
      </c>
    </row>
    <row r="24" spans="1:36">
      <c r="A24" s="41" t="s">
        <v>453</v>
      </c>
      <c r="B24" s="41" t="s">
        <v>3</v>
      </c>
      <c r="C24" s="42" t="s">
        <v>454</v>
      </c>
      <c r="D24" s="41"/>
      <c r="E24" s="41"/>
      <c r="F24" s="41"/>
      <c r="G24" s="41"/>
      <c r="H24" s="41"/>
      <c r="I24" s="41"/>
      <c r="J24" s="41"/>
      <c r="K24" s="41" t="s">
        <v>451</v>
      </c>
      <c r="Y24" s="41" t="s">
        <v>452</v>
      </c>
      <c r="Z24" s="41"/>
      <c r="AA24" s="56">
        <v>7888</v>
      </c>
      <c r="AB24" s="41">
        <v>100</v>
      </c>
      <c r="AC24" s="41">
        <v>79</v>
      </c>
      <c r="AD24" s="41">
        <v>-0.12</v>
      </c>
      <c r="AE24" s="41" t="s">
        <v>475</v>
      </c>
      <c r="AF24" s="41" t="s">
        <v>487</v>
      </c>
      <c r="AG24" s="41" t="s">
        <v>507</v>
      </c>
    </row>
    <row r="25" spans="1:36">
      <c r="A25" s="41" t="s">
        <v>453</v>
      </c>
      <c r="B25" s="41" t="s">
        <v>82</v>
      </c>
      <c r="C25" s="42" t="s">
        <v>454</v>
      </c>
      <c r="D25" s="41"/>
      <c r="E25" s="41"/>
      <c r="F25" s="41"/>
      <c r="G25" s="41"/>
      <c r="H25" s="41"/>
      <c r="I25" s="41"/>
      <c r="J25" s="41"/>
      <c r="K25" s="41">
        <v>95</v>
      </c>
    </row>
    <row r="26" spans="1:36">
      <c r="A26" s="41" t="s">
        <v>453</v>
      </c>
      <c r="B26" s="41" t="s">
        <v>11</v>
      </c>
      <c r="C26" s="42" t="s">
        <v>454</v>
      </c>
      <c r="D26" s="41"/>
      <c r="E26" s="41"/>
      <c r="F26" s="41"/>
      <c r="G26" s="41"/>
      <c r="H26" s="41"/>
      <c r="I26" s="41"/>
      <c r="J26" s="41"/>
      <c r="K26" s="41">
        <v>77</v>
      </c>
    </row>
    <row r="27" spans="1:36">
      <c r="A27" s="41" t="s">
        <v>453</v>
      </c>
      <c r="B27" s="41" t="s">
        <v>13</v>
      </c>
      <c r="C27" s="42" t="s">
        <v>454</v>
      </c>
      <c r="D27" s="41"/>
      <c r="E27" s="41"/>
      <c r="F27" s="41"/>
      <c r="G27" s="41"/>
      <c r="H27" s="41"/>
      <c r="I27" s="41"/>
      <c r="J27" s="41"/>
      <c r="K27" s="41">
        <v>64</v>
      </c>
    </row>
    <row r="28" spans="1:36">
      <c r="A28" s="41" t="s">
        <v>453</v>
      </c>
      <c r="B28" s="41" t="s">
        <v>25</v>
      </c>
      <c r="C28" s="42" t="s">
        <v>454</v>
      </c>
      <c r="D28" s="41"/>
      <c r="E28" s="41"/>
      <c r="F28" s="41"/>
      <c r="G28" s="41"/>
      <c r="H28" s="41"/>
      <c r="I28" s="41"/>
      <c r="J28" s="41"/>
      <c r="K28" s="41">
        <v>92</v>
      </c>
    </row>
    <row r="29" spans="1:36">
      <c r="A29" s="41" t="s">
        <v>453</v>
      </c>
      <c r="B29" s="41" t="s">
        <v>26</v>
      </c>
      <c r="C29" s="42" t="s">
        <v>455</v>
      </c>
      <c r="D29" s="41"/>
      <c r="E29" s="41"/>
      <c r="F29" s="41"/>
      <c r="G29" s="41"/>
      <c r="H29" s="41"/>
      <c r="I29" s="41"/>
      <c r="J29" s="41"/>
      <c r="K29" s="41" t="s">
        <v>456</v>
      </c>
      <c r="AB29" s="45">
        <v>2008</v>
      </c>
      <c r="AC29" s="45">
        <v>2008</v>
      </c>
      <c r="AJ29" s="45" t="s">
        <v>526</v>
      </c>
    </row>
    <row r="30" spans="1:36" s="50" customFormat="1" ht="58.5" customHeight="1">
      <c r="A30" s="47" t="s">
        <v>453</v>
      </c>
      <c r="B30" s="47" t="s">
        <v>447</v>
      </c>
      <c r="C30" s="48" t="s">
        <v>454</v>
      </c>
      <c r="D30" s="47"/>
      <c r="E30" s="47"/>
      <c r="F30" s="47"/>
      <c r="G30" s="47"/>
      <c r="H30" s="47"/>
      <c r="I30" s="47"/>
      <c r="J30" s="47"/>
      <c r="K30" s="47">
        <v>98</v>
      </c>
      <c r="AA30" s="57" t="s">
        <v>528</v>
      </c>
      <c r="AB30" s="50" t="s">
        <v>511</v>
      </c>
      <c r="AC30" s="50" t="s">
        <v>512</v>
      </c>
      <c r="AD30" s="50" t="s">
        <v>515</v>
      </c>
      <c r="AE30" s="50" t="s">
        <v>517</v>
      </c>
      <c r="AF30" s="50" t="s">
        <v>520</v>
      </c>
      <c r="AG30" s="50" t="s">
        <v>521</v>
      </c>
      <c r="AH30" s="50" t="s">
        <v>522</v>
      </c>
      <c r="AI30" s="50" t="s">
        <v>523</v>
      </c>
      <c r="AJ30" s="50" t="s">
        <v>525</v>
      </c>
    </row>
    <row r="31" spans="1:36" s="44" customFormat="1">
      <c r="A31" s="41" t="s">
        <v>453</v>
      </c>
      <c r="B31" s="41" t="s">
        <v>32</v>
      </c>
      <c r="C31" s="42" t="s">
        <v>454</v>
      </c>
      <c r="D31" s="41"/>
      <c r="E31" s="41"/>
      <c r="F31" s="41"/>
      <c r="G31" s="41"/>
      <c r="H31" s="41"/>
      <c r="I31" s="41"/>
      <c r="J31" s="41"/>
      <c r="K31" s="41">
        <v>95</v>
      </c>
      <c r="Y31" s="41" t="s">
        <v>9</v>
      </c>
      <c r="Z31" s="41"/>
      <c r="AA31" s="58"/>
      <c r="AB31" s="44" t="s">
        <v>514</v>
      </c>
      <c r="AC31" s="44" t="s">
        <v>513</v>
      </c>
      <c r="AD31" s="44" t="s">
        <v>516</v>
      </c>
      <c r="AE31" s="44" t="s">
        <v>518</v>
      </c>
      <c r="AF31" s="44" t="s">
        <v>519</v>
      </c>
      <c r="AG31" s="44" t="s">
        <v>524</v>
      </c>
      <c r="AH31" s="44" t="s">
        <v>524</v>
      </c>
      <c r="AI31" s="44" t="s">
        <v>524</v>
      </c>
      <c r="AJ31" s="44" t="s">
        <v>527</v>
      </c>
    </row>
    <row r="32" spans="1:36">
      <c r="A32" s="41" t="s">
        <v>453</v>
      </c>
      <c r="B32" s="41" t="s">
        <v>33</v>
      </c>
      <c r="C32" s="42" t="s">
        <v>454</v>
      </c>
      <c r="D32" s="41"/>
      <c r="E32" s="41"/>
      <c r="F32" s="41"/>
      <c r="G32" s="41"/>
      <c r="H32" s="41"/>
      <c r="I32" s="41"/>
      <c r="J32" s="41"/>
      <c r="K32" s="41">
        <v>90</v>
      </c>
      <c r="Y32" s="45" t="s">
        <v>12</v>
      </c>
      <c r="AA32" s="54">
        <v>1.9558</v>
      </c>
      <c r="AB32" s="45" t="s">
        <v>529</v>
      </c>
      <c r="AC32" s="45" t="s">
        <v>530</v>
      </c>
      <c r="AD32" s="45" t="s">
        <v>531</v>
      </c>
      <c r="AE32" s="44" t="s">
        <v>532</v>
      </c>
      <c r="AF32" s="44" t="s">
        <v>533</v>
      </c>
      <c r="AG32" s="44" t="s">
        <v>524</v>
      </c>
      <c r="AH32" s="44" t="s">
        <v>534</v>
      </c>
      <c r="AI32" s="44" t="s">
        <v>535</v>
      </c>
      <c r="AJ32" s="44" t="s">
        <v>536</v>
      </c>
    </row>
    <row r="33" spans="1:36">
      <c r="A33" s="41" t="s">
        <v>453</v>
      </c>
      <c r="B33" s="41" t="s">
        <v>35</v>
      </c>
      <c r="C33" s="42" t="s">
        <v>457</v>
      </c>
      <c r="D33" s="41"/>
      <c r="E33" s="41"/>
      <c r="F33" s="41"/>
      <c r="G33" s="41"/>
      <c r="H33" s="41"/>
      <c r="I33" s="41"/>
      <c r="J33" s="41"/>
      <c r="K33" s="41">
        <v>45</v>
      </c>
      <c r="Y33" s="45" t="s">
        <v>18</v>
      </c>
      <c r="AA33" s="54">
        <v>26.875</v>
      </c>
      <c r="AB33" s="45" t="s">
        <v>537</v>
      </c>
      <c r="AC33" s="45" t="s">
        <v>538</v>
      </c>
      <c r="AD33" s="45" t="s">
        <v>539</v>
      </c>
      <c r="AE33" s="44" t="s">
        <v>540</v>
      </c>
      <c r="AF33" s="45" t="s">
        <v>524</v>
      </c>
      <c r="AG33" s="44" t="s">
        <v>541</v>
      </c>
      <c r="AH33" s="45" t="s">
        <v>524</v>
      </c>
      <c r="AI33" s="44" t="s">
        <v>542</v>
      </c>
      <c r="AJ33" s="44" t="s">
        <v>543</v>
      </c>
    </row>
    <row r="34" spans="1:36">
      <c r="A34" s="41" t="s">
        <v>453</v>
      </c>
      <c r="B34" s="41" t="s">
        <v>37</v>
      </c>
      <c r="C34" s="42" t="s">
        <v>454</v>
      </c>
      <c r="D34" s="41"/>
      <c r="E34" s="41"/>
      <c r="F34" s="41"/>
      <c r="G34" s="41"/>
      <c r="H34" s="41"/>
      <c r="I34" s="41"/>
      <c r="J34" s="41"/>
      <c r="K34" s="41">
        <v>90</v>
      </c>
      <c r="Y34" s="45" t="s">
        <v>19</v>
      </c>
      <c r="AA34" s="54" t="s">
        <v>544</v>
      </c>
      <c r="AB34" s="45" t="s">
        <v>545</v>
      </c>
      <c r="AC34" s="45" t="s">
        <v>546</v>
      </c>
      <c r="AD34" s="45" t="s">
        <v>547</v>
      </c>
      <c r="AE34" s="44" t="s">
        <v>548</v>
      </c>
      <c r="AH34" s="44" t="s">
        <v>549</v>
      </c>
      <c r="AI34" s="44" t="s">
        <v>550</v>
      </c>
      <c r="AJ34" s="44" t="s">
        <v>551</v>
      </c>
    </row>
    <row r="35" spans="1:36" s="51" customFormat="1">
      <c r="A35" s="11" t="s">
        <v>453</v>
      </c>
      <c r="B35" s="11" t="s">
        <v>41</v>
      </c>
      <c r="C35" s="49" t="s">
        <v>454</v>
      </c>
      <c r="D35" s="11"/>
      <c r="E35" s="11"/>
      <c r="F35" s="11"/>
      <c r="G35" s="11"/>
      <c r="H35" s="11"/>
      <c r="I35" s="11"/>
      <c r="J35" s="11"/>
      <c r="K35" s="11">
        <v>68</v>
      </c>
      <c r="Y35" s="51" t="s">
        <v>26</v>
      </c>
      <c r="AA35" s="54"/>
      <c r="AE35" s="52" t="s">
        <v>552</v>
      </c>
      <c r="AF35" s="51" t="s">
        <v>524</v>
      </c>
      <c r="AG35" s="51" t="s">
        <v>524</v>
      </c>
      <c r="AH35" s="51" t="s">
        <v>524</v>
      </c>
      <c r="AI35" s="52" t="s">
        <v>553</v>
      </c>
    </row>
    <row r="36" spans="1:36" s="44" customFormat="1">
      <c r="A36" s="41" t="s">
        <v>453</v>
      </c>
      <c r="B36" s="41" t="s">
        <v>49</v>
      </c>
      <c r="C36" s="42" t="s">
        <v>454</v>
      </c>
      <c r="D36" s="41"/>
      <c r="E36" s="41"/>
      <c r="F36" s="41"/>
      <c r="G36" s="41"/>
      <c r="H36" s="41"/>
      <c r="I36" s="41"/>
      <c r="J36" s="41"/>
      <c r="K36" s="41">
        <v>100</v>
      </c>
      <c r="Y36" s="44" t="s">
        <v>23</v>
      </c>
      <c r="AA36" s="58">
        <v>15.647</v>
      </c>
      <c r="AB36" s="44" t="s">
        <v>554</v>
      </c>
      <c r="AC36" s="44" t="s">
        <v>555</v>
      </c>
      <c r="AD36" s="44" t="s">
        <v>556</v>
      </c>
      <c r="AE36" s="44" t="s">
        <v>557</v>
      </c>
      <c r="AF36" s="44" t="s">
        <v>558</v>
      </c>
      <c r="AG36" s="44" t="s">
        <v>524</v>
      </c>
      <c r="AH36" s="44" t="s">
        <v>559</v>
      </c>
      <c r="AI36" s="44" t="s">
        <v>560</v>
      </c>
      <c r="AJ36" s="44" t="s">
        <v>561</v>
      </c>
    </row>
    <row r="37" spans="1:36" s="44" customFormat="1">
      <c r="A37" s="41" t="s">
        <v>453</v>
      </c>
      <c r="B37" s="41" t="s">
        <v>51</v>
      </c>
      <c r="C37" s="42" t="s">
        <v>454</v>
      </c>
      <c r="D37" s="41"/>
      <c r="E37" s="41"/>
      <c r="F37" s="41"/>
      <c r="G37" s="41"/>
      <c r="H37" s="41"/>
      <c r="I37" s="41"/>
      <c r="J37" s="41"/>
      <c r="K37" s="41">
        <v>59</v>
      </c>
      <c r="Y37" s="44" t="s">
        <v>34</v>
      </c>
      <c r="AA37" s="58"/>
      <c r="AE37" s="44" t="s">
        <v>562</v>
      </c>
      <c r="AF37" s="44" t="s">
        <v>524</v>
      </c>
      <c r="AG37" s="44" t="s">
        <v>524</v>
      </c>
      <c r="AH37" s="44" t="s">
        <v>524</v>
      </c>
      <c r="AI37" s="44" t="s">
        <v>524</v>
      </c>
      <c r="AJ37" s="44" t="s">
        <v>563</v>
      </c>
    </row>
    <row r="38" spans="1:36" s="44" customFormat="1">
      <c r="A38" s="41" t="s">
        <v>453</v>
      </c>
      <c r="B38" s="41" t="s">
        <v>62</v>
      </c>
      <c r="C38" s="42" t="s">
        <v>454</v>
      </c>
      <c r="D38" s="41"/>
      <c r="E38" s="41"/>
      <c r="F38" s="41"/>
      <c r="G38" s="41"/>
      <c r="H38" s="41"/>
      <c r="I38" s="41"/>
      <c r="J38" s="41"/>
      <c r="K38" s="41">
        <v>47</v>
      </c>
      <c r="Y38" s="44" t="s">
        <v>27</v>
      </c>
      <c r="AA38" s="58"/>
      <c r="AB38" s="44" t="s">
        <v>564</v>
      </c>
      <c r="AC38" s="44" t="s">
        <v>565</v>
      </c>
      <c r="AD38" s="44" t="s">
        <v>566</v>
      </c>
      <c r="AE38" s="44" t="s">
        <v>567</v>
      </c>
      <c r="AF38" s="44" t="s">
        <v>524</v>
      </c>
      <c r="AG38" s="44" t="s">
        <v>524</v>
      </c>
      <c r="AH38" s="44" t="s">
        <v>524</v>
      </c>
      <c r="AI38" s="44" t="s">
        <v>568</v>
      </c>
      <c r="AJ38" s="44" t="s">
        <v>569</v>
      </c>
    </row>
    <row r="39" spans="1:36" s="44" customFormat="1">
      <c r="A39" s="41" t="s">
        <v>453</v>
      </c>
      <c r="B39" s="41" t="s">
        <v>91</v>
      </c>
      <c r="C39" s="42" t="s">
        <v>454</v>
      </c>
      <c r="D39" s="41"/>
      <c r="E39" s="41"/>
      <c r="F39" s="41"/>
      <c r="G39" s="41"/>
      <c r="H39" s="41"/>
      <c r="I39" s="41"/>
      <c r="J39" s="41"/>
      <c r="K39" s="41">
        <v>70</v>
      </c>
      <c r="X39" s="44" t="s">
        <v>574</v>
      </c>
      <c r="Y39" s="44" t="s">
        <v>66</v>
      </c>
      <c r="AA39" s="58"/>
      <c r="AE39" s="44" t="s">
        <v>570</v>
      </c>
      <c r="AF39" s="44" t="s">
        <v>571</v>
      </c>
      <c r="AG39" s="44" t="s">
        <v>572</v>
      </c>
      <c r="AH39" s="44" t="s">
        <v>524</v>
      </c>
      <c r="AI39" s="44" t="s">
        <v>553</v>
      </c>
      <c r="AJ39" s="44" t="s">
        <v>573</v>
      </c>
    </row>
    <row r="40" spans="1:36" s="44" customFormat="1">
      <c r="A40" s="41" t="s">
        <v>453</v>
      </c>
      <c r="B40" s="41" t="s">
        <v>66</v>
      </c>
      <c r="C40" s="42" t="s">
        <v>454</v>
      </c>
      <c r="D40" s="41"/>
      <c r="E40" s="41"/>
      <c r="F40" s="41"/>
      <c r="G40" s="41"/>
      <c r="H40" s="41"/>
      <c r="I40" s="41"/>
      <c r="J40" s="41"/>
      <c r="K40" s="41">
        <v>65</v>
      </c>
      <c r="Y40" s="44" t="s">
        <v>25</v>
      </c>
      <c r="AA40" s="58"/>
      <c r="AE40" s="44" t="s">
        <v>575</v>
      </c>
      <c r="AF40" s="44" t="s">
        <v>576</v>
      </c>
      <c r="AG40" s="44" t="s">
        <v>524</v>
      </c>
      <c r="AH40" s="44" t="s">
        <v>524</v>
      </c>
      <c r="AI40" s="44" t="s">
        <v>577</v>
      </c>
      <c r="AJ40" s="44" t="s">
        <v>578</v>
      </c>
    </row>
    <row r="41" spans="1:36" s="44" customFormat="1">
      <c r="A41" s="41" t="s">
        <v>453</v>
      </c>
      <c r="B41" s="41" t="s">
        <v>69</v>
      </c>
      <c r="C41" s="42" t="s">
        <v>454</v>
      </c>
      <c r="D41" s="41"/>
      <c r="E41" s="41"/>
      <c r="F41" s="41"/>
      <c r="G41" s="41"/>
      <c r="H41" s="41"/>
      <c r="I41" s="41"/>
      <c r="J41" s="41"/>
      <c r="K41" s="41">
        <v>73</v>
      </c>
      <c r="X41" s="44" t="s">
        <v>579</v>
      </c>
      <c r="Y41" s="44" t="s">
        <v>17</v>
      </c>
      <c r="AA41" s="58"/>
      <c r="AB41" s="44" t="s">
        <v>580</v>
      </c>
      <c r="AC41" s="44" t="s">
        <v>581</v>
      </c>
      <c r="AD41" s="44" t="s">
        <v>582</v>
      </c>
      <c r="AF41" s="44" t="s">
        <v>583</v>
      </c>
      <c r="AG41" s="44" t="s">
        <v>524</v>
      </c>
      <c r="AH41" s="44" t="s">
        <v>584</v>
      </c>
      <c r="AI41" s="44" t="s">
        <v>585</v>
      </c>
      <c r="AJ41" s="44" t="s">
        <v>586</v>
      </c>
    </row>
    <row r="42" spans="1:36" s="44" customFormat="1">
      <c r="A42" s="41" t="s">
        <v>453</v>
      </c>
      <c r="B42" s="41" t="s">
        <v>72</v>
      </c>
      <c r="C42" s="42" t="s">
        <v>454</v>
      </c>
      <c r="D42" s="41"/>
      <c r="E42" s="41"/>
      <c r="F42" s="41"/>
      <c r="G42" s="41"/>
      <c r="H42" s="41"/>
      <c r="I42" s="41"/>
      <c r="J42" s="41"/>
      <c r="K42" s="41">
        <v>59</v>
      </c>
      <c r="Y42" s="44" t="s">
        <v>42</v>
      </c>
      <c r="AA42" s="58">
        <v>0.70830000000000004</v>
      </c>
      <c r="AB42" s="44" t="s">
        <v>587</v>
      </c>
      <c r="AC42" s="44" t="s">
        <v>588</v>
      </c>
      <c r="AD42" s="44" t="s">
        <v>589</v>
      </c>
      <c r="AE42" s="44" t="s">
        <v>590</v>
      </c>
      <c r="AF42" s="44" t="s">
        <v>524</v>
      </c>
      <c r="AG42" s="44" t="s">
        <v>591</v>
      </c>
      <c r="AH42" s="44" t="s">
        <v>592</v>
      </c>
      <c r="AI42" s="44" t="s">
        <v>524</v>
      </c>
      <c r="AJ42" s="44" t="s">
        <v>593</v>
      </c>
    </row>
    <row r="43" spans="1:36" s="44" customFormat="1">
      <c r="A43" s="41" t="s">
        <v>453</v>
      </c>
      <c r="B43" s="41" t="s">
        <v>213</v>
      </c>
      <c r="C43" s="42" t="s">
        <v>454</v>
      </c>
      <c r="D43" s="41"/>
      <c r="E43" s="41"/>
      <c r="F43" s="41"/>
      <c r="G43" s="41"/>
      <c r="H43" s="41"/>
      <c r="I43" s="41"/>
      <c r="J43" s="41"/>
      <c r="K43" s="41" t="s">
        <v>451</v>
      </c>
      <c r="Y43" s="44" t="s">
        <v>45</v>
      </c>
      <c r="AA43" s="58"/>
      <c r="AB43" s="44" t="s">
        <v>594</v>
      </c>
      <c r="AC43" s="44" t="s">
        <v>595</v>
      </c>
      <c r="AD43" s="44" t="s">
        <v>596</v>
      </c>
      <c r="AE43" s="44" t="s">
        <v>597</v>
      </c>
      <c r="AF43" s="44" t="s">
        <v>598</v>
      </c>
      <c r="AG43" s="44" t="s">
        <v>524</v>
      </c>
      <c r="AH43" s="44" t="s">
        <v>524</v>
      </c>
      <c r="AI43" s="44" t="s">
        <v>553</v>
      </c>
      <c r="AJ43" s="44">
        <v>0</v>
      </c>
    </row>
    <row r="44" spans="1:36" s="44" customFormat="1">
      <c r="A44" s="41" t="s">
        <v>453</v>
      </c>
      <c r="B44" s="41" t="s">
        <v>452</v>
      </c>
      <c r="C44" s="42" t="s">
        <v>454</v>
      </c>
      <c r="D44" s="41"/>
      <c r="E44" s="41"/>
      <c r="F44" s="41"/>
      <c r="G44" s="41"/>
      <c r="H44" s="41"/>
      <c r="I44" s="41"/>
      <c r="J44" s="41"/>
      <c r="K44" s="41">
        <v>100</v>
      </c>
      <c r="Y44" s="44" t="s">
        <v>30</v>
      </c>
      <c r="AA44" s="58" t="s">
        <v>599</v>
      </c>
      <c r="AB44" s="44" t="s">
        <v>600</v>
      </c>
      <c r="AC44" s="44" t="s">
        <v>601</v>
      </c>
      <c r="AD44" s="44" t="s">
        <v>602</v>
      </c>
      <c r="AE44" s="44" t="s">
        <v>603</v>
      </c>
      <c r="AF44" s="44" t="s">
        <v>604</v>
      </c>
      <c r="AG44" s="44" t="s">
        <v>605</v>
      </c>
      <c r="AH44" s="44" t="s">
        <v>606</v>
      </c>
      <c r="AI44" s="44" t="s">
        <v>607</v>
      </c>
      <c r="AJ44" s="44" t="s">
        <v>608</v>
      </c>
    </row>
    <row r="45" spans="1:36" s="44" customFormat="1">
      <c r="A45" s="41"/>
      <c r="B45" s="41"/>
      <c r="D45" s="41"/>
      <c r="E45" s="41"/>
      <c r="F45" s="41"/>
      <c r="G45" s="41"/>
      <c r="H45" s="41"/>
      <c r="I45" s="41"/>
      <c r="J45" s="41"/>
      <c r="K45" s="41"/>
      <c r="Y45" s="44" t="s">
        <v>48</v>
      </c>
      <c r="AA45" s="58"/>
      <c r="AB45" s="44" t="s">
        <v>609</v>
      </c>
      <c r="AC45" s="44" t="s">
        <v>610</v>
      </c>
      <c r="AD45" s="44" t="s">
        <v>611</v>
      </c>
      <c r="AE45" s="44" t="s">
        <v>612</v>
      </c>
      <c r="AF45" s="44" t="s">
        <v>613</v>
      </c>
      <c r="AG45" s="44" t="s">
        <v>524</v>
      </c>
      <c r="AH45" s="44" t="s">
        <v>524</v>
      </c>
      <c r="AI45" s="44" t="s">
        <v>614</v>
      </c>
      <c r="AJ45" s="44" t="s">
        <v>615</v>
      </c>
    </row>
    <row r="46" spans="1:36" s="44" customFormat="1">
      <c r="A46" s="41" t="s">
        <v>458</v>
      </c>
      <c r="B46" s="41" t="s">
        <v>3</v>
      </c>
      <c r="C46" s="42" t="s">
        <v>459</v>
      </c>
      <c r="D46" s="41"/>
      <c r="E46" s="41"/>
      <c r="F46" s="41"/>
      <c r="G46" s="41"/>
      <c r="H46" s="41"/>
      <c r="I46" s="41"/>
      <c r="J46" s="41"/>
      <c r="K46" s="41">
        <v>29</v>
      </c>
      <c r="X46" s="44" t="s">
        <v>616</v>
      </c>
      <c r="Y46" s="44" t="s">
        <v>4</v>
      </c>
      <c r="AA46" s="58"/>
      <c r="AB46" s="44" t="s">
        <v>617</v>
      </c>
      <c r="AD46" s="44" t="s">
        <v>618</v>
      </c>
      <c r="AE46" s="44" t="s">
        <v>604</v>
      </c>
      <c r="AF46" s="44" t="s">
        <v>598</v>
      </c>
      <c r="AG46" s="44" t="s">
        <v>524</v>
      </c>
      <c r="AH46" s="44" t="s">
        <v>619</v>
      </c>
      <c r="AI46" s="44" t="s">
        <v>620</v>
      </c>
      <c r="AJ46" s="44">
        <v>0</v>
      </c>
    </row>
    <row r="47" spans="1:36" s="44" customFormat="1">
      <c r="A47" s="41" t="s">
        <v>458</v>
      </c>
      <c r="B47" s="41" t="s">
        <v>82</v>
      </c>
      <c r="C47" s="42" t="s">
        <v>459</v>
      </c>
      <c r="D47" s="41"/>
      <c r="E47" s="41"/>
      <c r="F47" s="41"/>
      <c r="G47" s="41"/>
      <c r="H47" s="41"/>
      <c r="I47" s="41"/>
      <c r="J47" s="41"/>
      <c r="K47" s="41">
        <v>61</v>
      </c>
      <c r="X47" s="44" t="s">
        <v>623</v>
      </c>
      <c r="Y47" s="44" t="s">
        <v>60</v>
      </c>
      <c r="AA47" s="58"/>
      <c r="AB47" s="44" t="s">
        <v>621</v>
      </c>
      <c r="AC47" s="44" t="s">
        <v>622</v>
      </c>
      <c r="AD47" s="44" t="s">
        <v>604</v>
      </c>
      <c r="AE47" s="44" t="s">
        <v>624</v>
      </c>
      <c r="AF47" s="44" t="s">
        <v>524</v>
      </c>
      <c r="AG47" s="44" t="s">
        <v>625</v>
      </c>
      <c r="AH47" s="44" t="s">
        <v>626</v>
      </c>
      <c r="AI47" s="44" t="s">
        <v>627</v>
      </c>
      <c r="AJ47" s="44" t="s">
        <v>628</v>
      </c>
    </row>
    <row r="48" spans="1:36" s="44" customFormat="1">
      <c r="A48" s="41" t="s">
        <v>458</v>
      </c>
      <c r="B48" s="41" t="s">
        <v>11</v>
      </c>
      <c r="C48" s="42" t="s">
        <v>459</v>
      </c>
      <c r="D48" s="41"/>
      <c r="E48" s="41"/>
      <c r="F48" s="41"/>
      <c r="G48" s="41"/>
      <c r="H48" s="41"/>
      <c r="I48" s="41"/>
      <c r="J48" s="41"/>
      <c r="K48" s="41">
        <v>22</v>
      </c>
      <c r="Y48" s="44" t="s">
        <v>61</v>
      </c>
      <c r="AA48" s="58">
        <v>4.0225</v>
      </c>
      <c r="AB48" s="44" t="s">
        <v>629</v>
      </c>
      <c r="AC48" s="44" t="s">
        <v>630</v>
      </c>
      <c r="AD48" s="44" t="s">
        <v>631</v>
      </c>
      <c r="AE48" s="44" t="s">
        <v>632</v>
      </c>
      <c r="AF48" s="44" t="s">
        <v>633</v>
      </c>
      <c r="AG48" s="44" t="s">
        <v>524</v>
      </c>
      <c r="AH48" s="44" t="s">
        <v>634</v>
      </c>
      <c r="AI48" s="44" t="s">
        <v>635</v>
      </c>
      <c r="AJ48" s="44" t="s">
        <v>636</v>
      </c>
    </row>
    <row r="49" spans="1:41" s="44" customFormat="1">
      <c r="A49" s="41" t="s">
        <v>458</v>
      </c>
      <c r="B49" s="41" t="s">
        <v>13</v>
      </c>
      <c r="C49" s="42" t="s">
        <v>459</v>
      </c>
      <c r="D49" s="41"/>
      <c r="E49" s="41"/>
      <c r="F49" s="41"/>
      <c r="G49" s="41"/>
      <c r="H49" s="41"/>
      <c r="I49" s="41"/>
      <c r="J49" s="41"/>
      <c r="K49" s="41">
        <v>35</v>
      </c>
      <c r="Y49" s="44" t="s">
        <v>65</v>
      </c>
      <c r="AA49" s="58"/>
      <c r="AB49" s="44" t="s">
        <v>637</v>
      </c>
      <c r="AC49" s="44" t="s">
        <v>638</v>
      </c>
      <c r="AD49" s="44" t="s">
        <v>639</v>
      </c>
      <c r="AE49" s="44" t="s">
        <v>640</v>
      </c>
      <c r="AF49" s="44" t="s">
        <v>598</v>
      </c>
      <c r="AG49" s="44" t="s">
        <v>524</v>
      </c>
      <c r="AH49" s="44" t="s">
        <v>641</v>
      </c>
      <c r="AI49" s="44" t="s">
        <v>524</v>
      </c>
      <c r="AJ49" s="44">
        <v>0</v>
      </c>
    </row>
    <row r="50" spans="1:41" s="44" customFormat="1">
      <c r="A50" s="41" t="s">
        <v>458</v>
      </c>
      <c r="B50" s="41" t="s">
        <v>25</v>
      </c>
      <c r="C50" s="42" t="s">
        <v>459</v>
      </c>
      <c r="D50" s="41"/>
      <c r="E50" s="41"/>
      <c r="F50" s="41"/>
      <c r="G50" s="41"/>
      <c r="H50" s="41"/>
      <c r="I50" s="41"/>
      <c r="J50" s="41"/>
      <c r="K50" s="41">
        <v>67</v>
      </c>
      <c r="Y50" s="44" t="s">
        <v>201</v>
      </c>
      <c r="AA50" s="58"/>
      <c r="AB50" s="44" t="s">
        <v>642</v>
      </c>
      <c r="AC50" s="44" t="s">
        <v>643</v>
      </c>
      <c r="AD50" s="44" t="s">
        <v>644</v>
      </c>
      <c r="AE50" s="44" t="s">
        <v>645</v>
      </c>
      <c r="AF50" s="44" t="s">
        <v>524</v>
      </c>
      <c r="AG50" s="44" t="s">
        <v>646</v>
      </c>
      <c r="AH50" s="44" t="s">
        <v>647</v>
      </c>
      <c r="AI50" s="44" t="s">
        <v>648</v>
      </c>
      <c r="AJ50" s="44" t="s">
        <v>649</v>
      </c>
    </row>
    <row r="51" spans="1:41" s="44" customFormat="1">
      <c r="A51" s="41" t="s">
        <v>458</v>
      </c>
      <c r="B51" s="41" t="s">
        <v>26</v>
      </c>
      <c r="C51" s="42" t="s">
        <v>459</v>
      </c>
      <c r="D51" s="41"/>
      <c r="E51" s="41"/>
      <c r="F51" s="41"/>
      <c r="G51" s="41"/>
      <c r="H51" s="41"/>
      <c r="I51" s="41"/>
      <c r="J51" s="41"/>
      <c r="K51" s="41" t="s">
        <v>451</v>
      </c>
      <c r="Y51" s="44" t="s">
        <v>24</v>
      </c>
      <c r="AA51" s="58"/>
      <c r="AB51" s="44" t="s">
        <v>650</v>
      </c>
      <c r="AC51" s="44" t="s">
        <v>651</v>
      </c>
      <c r="AD51" s="44" t="s">
        <v>652</v>
      </c>
      <c r="AE51" s="44" t="s">
        <v>653</v>
      </c>
      <c r="AF51" s="44" t="s">
        <v>524</v>
      </c>
      <c r="AG51" s="44" t="s">
        <v>524</v>
      </c>
      <c r="AH51" s="44" t="s">
        <v>524</v>
      </c>
      <c r="AI51" s="44" t="s">
        <v>654</v>
      </c>
      <c r="AJ51" s="44" t="s">
        <v>655</v>
      </c>
    </row>
    <row r="52" spans="1:41" s="44" customFormat="1">
      <c r="A52" s="41" t="s">
        <v>458</v>
      </c>
      <c r="B52" s="41" t="s">
        <v>447</v>
      </c>
      <c r="C52" s="42" t="s">
        <v>459</v>
      </c>
      <c r="D52" s="41"/>
      <c r="E52" s="41"/>
      <c r="F52" s="41"/>
      <c r="G52" s="41"/>
      <c r="H52" s="41"/>
      <c r="I52" s="41"/>
      <c r="J52" s="41"/>
      <c r="K52" s="41">
        <v>20</v>
      </c>
      <c r="Y52" s="44" t="s">
        <v>68</v>
      </c>
      <c r="AA52" s="58">
        <v>10.87</v>
      </c>
      <c r="AB52" s="44" t="s">
        <v>656</v>
      </c>
      <c r="AC52" s="44" t="s">
        <v>657</v>
      </c>
      <c r="AD52" s="44" t="s">
        <v>658</v>
      </c>
      <c r="AE52" s="44" t="s">
        <v>659</v>
      </c>
      <c r="AF52" s="44" t="s">
        <v>524</v>
      </c>
      <c r="AG52" s="44" t="s">
        <v>660</v>
      </c>
      <c r="AH52" s="44" t="s">
        <v>524</v>
      </c>
      <c r="AI52" s="44" t="s">
        <v>661</v>
      </c>
      <c r="AJ52" s="44" t="s">
        <v>662</v>
      </c>
    </row>
    <row r="53" spans="1:41" s="44" customFormat="1">
      <c r="A53" s="41" t="s">
        <v>458</v>
      </c>
      <c r="B53" s="41" t="s">
        <v>32</v>
      </c>
      <c r="C53" s="42" t="s">
        <v>459</v>
      </c>
      <c r="D53" s="41"/>
      <c r="E53" s="41"/>
      <c r="F53" s="41"/>
      <c r="G53" s="41"/>
      <c r="H53" s="41"/>
      <c r="I53" s="41"/>
      <c r="J53" s="41"/>
      <c r="K53" s="41">
        <v>33</v>
      </c>
      <c r="Y53" s="44" t="s">
        <v>213</v>
      </c>
      <c r="AA53" s="58">
        <v>0.95250000000000001</v>
      </c>
      <c r="AB53" s="44" t="s">
        <v>664</v>
      </c>
      <c r="AC53" s="44" t="s">
        <v>663</v>
      </c>
      <c r="AE53" s="44" t="s">
        <v>665</v>
      </c>
      <c r="AF53" s="44" t="s">
        <v>524</v>
      </c>
      <c r="AG53" s="44" t="s">
        <v>524</v>
      </c>
      <c r="AH53" s="44" t="s">
        <v>524</v>
      </c>
      <c r="AI53" s="44" t="s">
        <v>666</v>
      </c>
      <c r="AJ53" s="44">
        <v>0</v>
      </c>
    </row>
    <row r="54" spans="1:41">
      <c r="A54" s="41" t="s">
        <v>458</v>
      </c>
      <c r="B54" s="41" t="s">
        <v>33</v>
      </c>
      <c r="C54" s="42" t="s">
        <v>459</v>
      </c>
      <c r="D54" s="41"/>
      <c r="E54" s="41"/>
      <c r="F54" s="41"/>
      <c r="G54" s="41"/>
      <c r="H54" s="41"/>
      <c r="I54" s="41"/>
      <c r="J54" s="41"/>
      <c r="K54" s="41">
        <v>61</v>
      </c>
    </row>
    <row r="55" spans="1:41">
      <c r="A55" s="41" t="s">
        <v>458</v>
      </c>
      <c r="B55" s="41" t="s">
        <v>35</v>
      </c>
      <c r="C55" s="42" t="s">
        <v>459</v>
      </c>
      <c r="D55" s="41"/>
      <c r="E55" s="41"/>
      <c r="F55" s="41"/>
      <c r="G55" s="41"/>
      <c r="H55" s="41"/>
      <c r="I55" s="41"/>
      <c r="J55" s="41"/>
      <c r="K55" s="41">
        <v>31</v>
      </c>
      <c r="P55" s="45">
        <f>100*(1.47)</f>
        <v>147</v>
      </c>
    </row>
    <row r="56" spans="1:41">
      <c r="A56" s="41" t="s">
        <v>458</v>
      </c>
      <c r="B56" s="41" t="s">
        <v>37</v>
      </c>
      <c r="C56" s="42" t="s">
        <v>460</v>
      </c>
      <c r="D56" s="41"/>
      <c r="E56" s="41"/>
      <c r="F56" s="41"/>
      <c r="G56" s="41"/>
      <c r="H56" s="41"/>
      <c r="I56" s="41"/>
      <c r="J56" s="41"/>
      <c r="K56" s="41">
        <v>71</v>
      </c>
    </row>
    <row r="57" spans="1:41">
      <c r="A57" s="41" t="s">
        <v>458</v>
      </c>
      <c r="B57" s="41" t="s">
        <v>41</v>
      </c>
      <c r="C57" s="42" t="s">
        <v>459</v>
      </c>
      <c r="D57" s="41"/>
      <c r="E57" s="41"/>
      <c r="F57" s="41"/>
      <c r="G57" s="41"/>
      <c r="H57" s="41"/>
      <c r="I57" s="41"/>
      <c r="J57" s="41"/>
      <c r="K57" s="41">
        <v>27</v>
      </c>
    </row>
    <row r="58" spans="1:41">
      <c r="A58" s="41" t="s">
        <v>458</v>
      </c>
      <c r="B58" s="41" t="s">
        <v>49</v>
      </c>
      <c r="C58" s="42" t="s">
        <v>459</v>
      </c>
      <c r="D58" s="41"/>
      <c r="E58" s="41"/>
      <c r="F58" s="41"/>
      <c r="G58" s="41"/>
      <c r="H58" s="41"/>
      <c r="I58" s="41"/>
      <c r="J58" s="41"/>
      <c r="K58" s="41">
        <v>58</v>
      </c>
    </row>
    <row r="59" spans="1:41">
      <c r="A59" s="41" t="s">
        <v>458</v>
      </c>
      <c r="B59" s="41" t="s">
        <v>51</v>
      </c>
      <c r="C59" s="42" t="s">
        <v>459</v>
      </c>
      <c r="D59" s="41"/>
      <c r="E59" s="41"/>
      <c r="F59" s="41"/>
      <c r="G59" s="41"/>
      <c r="H59" s="41"/>
      <c r="I59" s="41"/>
      <c r="J59" s="41"/>
      <c r="K59" s="41">
        <v>48</v>
      </c>
      <c r="Z59" s="45" t="s">
        <v>689</v>
      </c>
      <c r="AA59" s="55" t="s">
        <v>667</v>
      </c>
      <c r="AB59" s="50" t="s">
        <v>512</v>
      </c>
      <c r="AC59" s="41" t="s">
        <v>509</v>
      </c>
      <c r="AD59" s="57" t="s">
        <v>690</v>
      </c>
      <c r="AE59" s="41" t="s">
        <v>510</v>
      </c>
      <c r="AF59" s="50" t="s">
        <v>691</v>
      </c>
      <c r="AH59" s="41" t="s">
        <v>461</v>
      </c>
      <c r="AI59" s="45" t="s">
        <v>692</v>
      </c>
      <c r="AL59" s="45" t="s">
        <v>667</v>
      </c>
      <c r="AM59" s="45" t="s">
        <v>690</v>
      </c>
      <c r="AN59" s="45" t="s">
        <v>691</v>
      </c>
      <c r="AO59" s="45" t="s">
        <v>692</v>
      </c>
    </row>
    <row r="60" spans="1:41">
      <c r="A60" s="41" t="s">
        <v>458</v>
      </c>
      <c r="B60" s="41" t="s">
        <v>62</v>
      </c>
      <c r="C60" s="42" t="s">
        <v>459</v>
      </c>
      <c r="D60" s="41"/>
      <c r="E60" s="41"/>
      <c r="F60" s="41"/>
      <c r="G60" s="41"/>
      <c r="H60" s="41"/>
      <c r="I60" s="41"/>
      <c r="J60" s="41"/>
      <c r="K60" s="41">
        <v>32</v>
      </c>
      <c r="Y60" s="41" t="s">
        <v>3</v>
      </c>
      <c r="Z60" s="41"/>
      <c r="AA60" s="55">
        <v>95</v>
      </c>
      <c r="AC60" s="41" t="s">
        <v>451</v>
      </c>
      <c r="AD60" s="54" t="e">
        <f>(AC60/100)*AA60</f>
        <v>#VALUE!</v>
      </c>
      <c r="AE60" s="41">
        <v>29</v>
      </c>
      <c r="AF60" s="54">
        <f>(AE60/100)*AA60</f>
        <v>27.549999999999997</v>
      </c>
      <c r="AH60" s="41">
        <v>4.4000000000000004</v>
      </c>
      <c r="AI60" s="45">
        <f>AF60*(AH60/100)</f>
        <v>1.2121999999999999</v>
      </c>
      <c r="AK60" s="41" t="s">
        <v>3</v>
      </c>
      <c r="AL60" s="45">
        <v>95</v>
      </c>
      <c r="AN60" s="45">
        <v>27.549999999999997</v>
      </c>
      <c r="AO60" s="45">
        <v>1.2121999999999999</v>
      </c>
    </row>
    <row r="61" spans="1:41">
      <c r="A61" s="41" t="s">
        <v>458</v>
      </c>
      <c r="B61" s="41" t="s">
        <v>91</v>
      </c>
      <c r="C61" s="42" t="s">
        <v>459</v>
      </c>
      <c r="D61" s="41"/>
      <c r="E61" s="41"/>
      <c r="F61" s="41"/>
      <c r="G61" s="41"/>
      <c r="H61" s="41"/>
      <c r="I61" s="41"/>
      <c r="J61" s="41"/>
      <c r="K61" s="41">
        <v>19</v>
      </c>
      <c r="Y61" s="41" t="s">
        <v>82</v>
      </c>
      <c r="Z61" s="41"/>
      <c r="AA61" s="56">
        <v>1336</v>
      </c>
      <c r="AC61" s="41">
        <v>95</v>
      </c>
      <c r="AD61" s="54">
        <f>(AC61/100)*AA61</f>
        <v>1269.2</v>
      </c>
      <c r="AE61" s="41">
        <v>61</v>
      </c>
      <c r="AF61" s="54">
        <f t="shared" ref="AF61:AF80" si="0">(AE61/100)*AA61</f>
        <v>814.96</v>
      </c>
      <c r="AH61" s="41"/>
      <c r="AI61" s="45">
        <f t="shared" ref="AI61:AI80" si="1">AF61*(AH61/100)</f>
        <v>0</v>
      </c>
      <c r="AK61" s="41" t="s">
        <v>82</v>
      </c>
      <c r="AL61" s="45">
        <v>1336</v>
      </c>
      <c r="AM61" s="45">
        <v>1269.2</v>
      </c>
      <c r="AN61" s="45">
        <v>814.96</v>
      </c>
      <c r="AO61" s="45">
        <v>0</v>
      </c>
    </row>
    <row r="62" spans="1:41">
      <c r="A62" s="41" t="s">
        <v>458</v>
      </c>
      <c r="B62" s="41" t="s">
        <v>66</v>
      </c>
      <c r="C62" s="42" t="s">
        <v>459</v>
      </c>
      <c r="D62" s="41"/>
      <c r="E62" s="41"/>
      <c r="F62" s="41"/>
      <c r="G62" s="41"/>
      <c r="H62" s="41"/>
      <c r="I62" s="41"/>
      <c r="J62" s="41"/>
      <c r="K62" s="41">
        <v>47</v>
      </c>
      <c r="Y62" s="41" t="s">
        <v>11</v>
      </c>
      <c r="Z62" s="41"/>
      <c r="AA62" s="55">
        <v>933</v>
      </c>
      <c r="AC62" s="41">
        <v>77</v>
      </c>
      <c r="AD62" s="54">
        <f t="shared" ref="AD62:AD80" si="2">(AC62/100)*AA62</f>
        <v>718.41</v>
      </c>
      <c r="AE62" s="41">
        <v>22</v>
      </c>
      <c r="AF62" s="54">
        <f t="shared" si="0"/>
        <v>205.26</v>
      </c>
      <c r="AH62" s="41">
        <v>6.2</v>
      </c>
      <c r="AI62" s="45">
        <f>AF62*(AH62/100)</f>
        <v>12.72612</v>
      </c>
      <c r="AK62" s="41" t="s">
        <v>11</v>
      </c>
      <c r="AL62" s="45">
        <v>933</v>
      </c>
      <c r="AM62" s="45">
        <v>718.41</v>
      </c>
      <c r="AN62" s="45">
        <v>205.26</v>
      </c>
      <c r="AO62" s="45">
        <v>12.72612</v>
      </c>
    </row>
    <row r="63" spans="1:41">
      <c r="A63" s="41" t="s">
        <v>458</v>
      </c>
      <c r="B63" s="41" t="s">
        <v>69</v>
      </c>
      <c r="C63" s="42" t="s">
        <v>459</v>
      </c>
      <c r="D63" s="41"/>
      <c r="E63" s="41"/>
      <c r="F63" s="41"/>
      <c r="G63" s="41"/>
      <c r="H63" s="41"/>
      <c r="I63" s="41"/>
      <c r="J63" s="41"/>
      <c r="K63" s="41">
        <v>24</v>
      </c>
      <c r="Y63" s="41" t="s">
        <v>13</v>
      </c>
      <c r="Z63" s="41"/>
      <c r="AA63" s="56">
        <v>1803</v>
      </c>
      <c r="AC63" s="41">
        <v>64</v>
      </c>
      <c r="AD63" s="54">
        <f t="shared" si="2"/>
        <v>1153.92</v>
      </c>
      <c r="AE63" s="41">
        <v>35</v>
      </c>
      <c r="AF63" s="54">
        <f t="shared" si="0"/>
        <v>631.04999999999995</v>
      </c>
      <c r="AH63" s="41">
        <v>0.32</v>
      </c>
      <c r="AI63" s="45">
        <f t="shared" si="1"/>
        <v>2.0193599999999998</v>
      </c>
      <c r="AK63" s="41" t="s">
        <v>13</v>
      </c>
      <c r="AL63" s="45">
        <v>1803</v>
      </c>
      <c r="AM63" s="45">
        <v>1153.92</v>
      </c>
      <c r="AN63" s="45">
        <v>631.04999999999995</v>
      </c>
      <c r="AO63" s="45">
        <v>2.0193599999999998</v>
      </c>
    </row>
    <row r="64" spans="1:41" ht="14.5">
      <c r="A64" s="41" t="s">
        <v>458</v>
      </c>
      <c r="B64" s="41" t="s">
        <v>72</v>
      </c>
      <c r="C64" s="42" t="s">
        <v>459</v>
      </c>
      <c r="D64" s="41"/>
      <c r="E64" s="41"/>
      <c r="F64" s="41"/>
      <c r="G64" s="41"/>
      <c r="H64" s="41"/>
      <c r="I64" s="41"/>
      <c r="J64" s="41"/>
      <c r="K64" s="41">
        <v>25</v>
      </c>
      <c r="P64" s="2" t="s">
        <v>668</v>
      </c>
      <c r="Q64" s="2"/>
      <c r="R64" s="2"/>
      <c r="S64" s="2"/>
      <c r="Y64" s="41" t="s">
        <v>25</v>
      </c>
      <c r="Z64" s="41"/>
      <c r="AA64" s="56">
        <v>1742</v>
      </c>
      <c r="AC64" s="41">
        <v>92</v>
      </c>
      <c r="AD64" s="54">
        <f t="shared" si="2"/>
        <v>1602.64</v>
      </c>
      <c r="AE64" s="41">
        <v>67</v>
      </c>
      <c r="AF64" s="54">
        <f t="shared" si="0"/>
        <v>1167.1400000000001</v>
      </c>
      <c r="AH64" s="41">
        <v>0.21</v>
      </c>
      <c r="AI64" s="45">
        <f t="shared" si="1"/>
        <v>2.4509940000000001</v>
      </c>
      <c r="AK64" s="41" t="s">
        <v>25</v>
      </c>
      <c r="AL64" s="45">
        <v>1742</v>
      </c>
      <c r="AM64" s="45">
        <v>1602.64</v>
      </c>
      <c r="AN64" s="45">
        <v>1167.1400000000001</v>
      </c>
      <c r="AO64" s="45">
        <v>2.4509940000000001</v>
      </c>
    </row>
    <row r="65" spans="1:41" ht="14.5">
      <c r="A65" s="41" t="s">
        <v>458</v>
      </c>
      <c r="B65" s="41" t="s">
        <v>213</v>
      </c>
      <c r="C65" s="42" t="s">
        <v>459</v>
      </c>
      <c r="D65" s="41"/>
      <c r="E65" s="41"/>
      <c r="F65" s="41"/>
      <c r="G65" s="41"/>
      <c r="H65" s="41"/>
      <c r="I65" s="41"/>
      <c r="J65" s="41"/>
      <c r="K65" s="41" t="s">
        <v>451</v>
      </c>
      <c r="P65" s="2"/>
      <c r="Q65" s="2"/>
      <c r="R65" s="2"/>
      <c r="S65" s="2"/>
      <c r="Y65" s="41" t="s">
        <v>26</v>
      </c>
      <c r="Z65" s="41"/>
      <c r="AA65" s="56">
        <v>3395</v>
      </c>
      <c r="AC65" s="41">
        <v>40</v>
      </c>
      <c r="AD65" s="54">
        <f t="shared" si="2"/>
        <v>1358</v>
      </c>
      <c r="AE65" s="41" t="s">
        <v>451</v>
      </c>
      <c r="AF65" s="54" t="e">
        <f>(AE65/100)*AA65</f>
        <v>#VALUE!</v>
      </c>
      <c r="AH65" s="41">
        <v>0.15</v>
      </c>
      <c r="AI65" s="45" t="e">
        <f>AF65*(AH65/100)</f>
        <v>#VALUE!</v>
      </c>
      <c r="AK65" s="41" t="s">
        <v>26</v>
      </c>
      <c r="AL65" s="45">
        <v>3395</v>
      </c>
      <c r="AM65" s="45">
        <v>1358</v>
      </c>
      <c r="AO65" s="45">
        <f>AA65*(AH65/100)</f>
        <v>5.0925000000000002</v>
      </c>
    </row>
    <row r="66" spans="1:41" ht="14.5">
      <c r="A66" s="41" t="s">
        <v>458</v>
      </c>
      <c r="B66" s="41" t="s">
        <v>452</v>
      </c>
      <c r="C66" s="42" t="s">
        <v>459</v>
      </c>
      <c r="D66" s="41"/>
      <c r="E66" s="41"/>
      <c r="F66" s="41"/>
      <c r="G66" s="41"/>
      <c r="H66" s="41"/>
      <c r="I66" s="41"/>
      <c r="J66" s="41"/>
      <c r="K66" s="41">
        <v>79</v>
      </c>
      <c r="P66" s="2">
        <v>2007</v>
      </c>
      <c r="Q66" s="2" t="s">
        <v>669</v>
      </c>
      <c r="R66" s="2"/>
      <c r="S66" s="2"/>
      <c r="Y66" s="41" t="s">
        <v>447</v>
      </c>
      <c r="Z66" s="41"/>
      <c r="AA66" s="55">
        <v>877</v>
      </c>
      <c r="AC66" s="41">
        <v>98</v>
      </c>
      <c r="AD66" s="54">
        <f t="shared" si="2"/>
        <v>859.46</v>
      </c>
      <c r="AE66" s="41">
        <v>20</v>
      </c>
      <c r="AF66" s="54">
        <f t="shared" si="0"/>
        <v>175.4</v>
      </c>
      <c r="AH66" s="41">
        <v>0.1</v>
      </c>
      <c r="AI66" s="45">
        <f t="shared" si="1"/>
        <v>0.1754</v>
      </c>
      <c r="AK66" s="41" t="s">
        <v>447</v>
      </c>
      <c r="AL66" s="45">
        <v>877</v>
      </c>
      <c r="AM66" s="45">
        <v>859.46</v>
      </c>
      <c r="AN66" s="45">
        <v>175.4</v>
      </c>
      <c r="AO66" s="45">
        <v>0.1754</v>
      </c>
    </row>
    <row r="67" spans="1:41" ht="14.5">
      <c r="P67" s="2"/>
      <c r="Q67" s="2" t="s">
        <v>670</v>
      </c>
      <c r="R67" s="2"/>
      <c r="S67" s="2"/>
      <c r="Y67" s="41" t="s">
        <v>32</v>
      </c>
      <c r="Z67" s="41"/>
      <c r="AA67" s="56">
        <v>1166</v>
      </c>
      <c r="AC67" s="41">
        <v>95</v>
      </c>
      <c r="AD67" s="54">
        <f t="shared" si="2"/>
        <v>1107.7</v>
      </c>
      <c r="AE67" s="41">
        <v>33</v>
      </c>
      <c r="AF67" s="54">
        <f t="shared" si="0"/>
        <v>384.78000000000003</v>
      </c>
      <c r="AH67" s="41">
        <v>1.4</v>
      </c>
      <c r="AI67" s="45">
        <f t="shared" si="1"/>
        <v>5.3869199999999999</v>
      </c>
      <c r="AK67" s="41" t="s">
        <v>32</v>
      </c>
      <c r="AL67" s="45">
        <v>1166</v>
      </c>
      <c r="AM67" s="45">
        <v>1107.7</v>
      </c>
      <c r="AN67" s="45">
        <v>384.78000000000003</v>
      </c>
      <c r="AO67" s="45">
        <v>5.3869199999999999</v>
      </c>
    </row>
    <row r="68" spans="1:41" ht="14.5">
      <c r="A68" s="41" t="s">
        <v>461</v>
      </c>
      <c r="B68" s="41" t="s">
        <v>3</v>
      </c>
      <c r="C68" s="44"/>
      <c r="D68" s="41"/>
      <c r="E68" s="41"/>
      <c r="F68" s="41"/>
      <c r="G68" s="41"/>
      <c r="H68" s="41"/>
      <c r="I68" s="41"/>
      <c r="J68" s="41"/>
      <c r="K68" s="41">
        <v>4.4000000000000004</v>
      </c>
      <c r="P68" s="2"/>
      <c r="Q68" s="2" t="s">
        <v>671</v>
      </c>
      <c r="R68" s="2"/>
      <c r="S68" s="2"/>
      <c r="Y68" s="41" t="s">
        <v>33</v>
      </c>
      <c r="Z68" s="41"/>
      <c r="AA68" s="55">
        <v>279</v>
      </c>
      <c r="AC68" s="41">
        <v>90</v>
      </c>
      <c r="AD68" s="54">
        <f t="shared" si="2"/>
        <v>251.1</v>
      </c>
      <c r="AE68" s="41">
        <v>61</v>
      </c>
      <c r="AF68" s="54">
        <f t="shared" si="0"/>
        <v>170.19</v>
      </c>
      <c r="AH68" s="41">
        <v>1.2</v>
      </c>
      <c r="AI68" s="45">
        <f t="shared" si="1"/>
        <v>2.0422799999999999</v>
      </c>
      <c r="AK68" s="41" t="s">
        <v>33</v>
      </c>
      <c r="AL68" s="45">
        <v>279</v>
      </c>
      <c r="AM68" s="45">
        <v>251.1</v>
      </c>
      <c r="AN68" s="45">
        <v>170.19</v>
      </c>
      <c r="AO68" s="45">
        <v>2.0422799999999999</v>
      </c>
    </row>
    <row r="69" spans="1:41" ht="14.5">
      <c r="A69" s="41" t="s">
        <v>461</v>
      </c>
      <c r="B69" s="41" t="s">
        <v>82</v>
      </c>
      <c r="C69" s="44"/>
      <c r="D69" s="41"/>
      <c r="E69" s="41"/>
      <c r="F69" s="41"/>
      <c r="G69" s="41"/>
      <c r="H69" s="41"/>
      <c r="I69" s="41"/>
      <c r="J69" s="41"/>
      <c r="K69" s="41"/>
      <c r="P69" s="2"/>
      <c r="Q69" s="2"/>
      <c r="R69" s="2"/>
      <c r="S69" s="2"/>
      <c r="Y69" s="41" t="s">
        <v>35</v>
      </c>
      <c r="Z69" s="41"/>
      <c r="AA69" s="56">
        <v>2050</v>
      </c>
      <c r="AC69" s="41">
        <v>45</v>
      </c>
      <c r="AD69" s="54">
        <f t="shared" si="2"/>
        <v>922.5</v>
      </c>
      <c r="AE69" s="41">
        <v>31</v>
      </c>
      <c r="AF69" s="54">
        <f t="shared" si="0"/>
        <v>635.5</v>
      </c>
      <c r="AH69" s="41"/>
      <c r="AI69" s="45">
        <f t="shared" si="1"/>
        <v>0</v>
      </c>
      <c r="AK69" s="41" t="s">
        <v>35</v>
      </c>
      <c r="AL69" s="45">
        <v>2050</v>
      </c>
      <c r="AM69" s="45">
        <v>922.5</v>
      </c>
      <c r="AN69" s="45">
        <v>635.5</v>
      </c>
      <c r="AO69" s="45">
        <v>0</v>
      </c>
    </row>
    <row r="70" spans="1:41" ht="14.5">
      <c r="A70" s="41" t="s">
        <v>461</v>
      </c>
      <c r="B70" s="41" t="s">
        <v>11</v>
      </c>
      <c r="C70" s="44"/>
      <c r="D70" s="41"/>
      <c r="E70" s="41"/>
      <c r="F70" s="41"/>
      <c r="G70" s="41"/>
      <c r="H70" s="41"/>
      <c r="I70" s="41"/>
      <c r="J70" s="41"/>
      <c r="K70" s="41">
        <v>6.2</v>
      </c>
      <c r="P70" s="2">
        <v>2008</v>
      </c>
      <c r="Q70" s="2" t="s">
        <v>672</v>
      </c>
      <c r="R70" s="2"/>
      <c r="S70" s="2"/>
      <c r="Y70" s="41" t="s">
        <v>37</v>
      </c>
      <c r="Z70" s="41"/>
      <c r="AA70" s="56">
        <v>11101</v>
      </c>
      <c r="AC70" s="41">
        <v>90</v>
      </c>
      <c r="AD70" s="54">
        <f t="shared" si="2"/>
        <v>9990.9</v>
      </c>
      <c r="AE70" s="41">
        <v>71</v>
      </c>
      <c r="AF70" s="54">
        <f t="shared" si="0"/>
        <v>7881.71</v>
      </c>
      <c r="AH70" s="41">
        <v>0.04</v>
      </c>
      <c r="AI70" s="45">
        <f t="shared" si="1"/>
        <v>3.1526840000000003</v>
      </c>
      <c r="AK70" s="41" t="s">
        <v>37</v>
      </c>
      <c r="AL70" s="45">
        <v>11101</v>
      </c>
      <c r="AM70" s="45">
        <v>9990.9</v>
      </c>
      <c r="AN70" s="45">
        <v>7881.71</v>
      </c>
      <c r="AO70" s="45">
        <v>3.1526840000000003</v>
      </c>
    </row>
    <row r="71" spans="1:41" ht="14.5">
      <c r="A71" s="41" t="s">
        <v>461</v>
      </c>
      <c r="B71" s="41" t="s">
        <v>13</v>
      </c>
      <c r="C71" s="44"/>
      <c r="D71" s="41"/>
      <c r="E71" s="41"/>
      <c r="F71" s="41"/>
      <c r="G71" s="41"/>
      <c r="H71" s="41"/>
      <c r="I71" s="41"/>
      <c r="J71" s="41"/>
      <c r="K71" s="41">
        <v>0.32</v>
      </c>
      <c r="P71" s="2"/>
      <c r="Q71" s="2" t="s">
        <v>673</v>
      </c>
      <c r="R71" s="2"/>
      <c r="S71" s="2"/>
      <c r="Y71" s="41" t="s">
        <v>41</v>
      </c>
      <c r="Z71" s="41"/>
      <c r="AA71" s="55">
        <v>951</v>
      </c>
      <c r="AC71" s="41">
        <v>68</v>
      </c>
      <c r="AD71" s="54">
        <f t="shared" si="2"/>
        <v>646.68000000000006</v>
      </c>
      <c r="AE71" s="41">
        <v>27</v>
      </c>
      <c r="AF71" s="54">
        <f t="shared" si="0"/>
        <v>256.77000000000004</v>
      </c>
      <c r="AH71" s="41">
        <v>1.61</v>
      </c>
      <c r="AI71" s="45">
        <f t="shared" si="1"/>
        <v>4.1339970000000008</v>
      </c>
      <c r="AK71" s="41" t="s">
        <v>41</v>
      </c>
      <c r="AL71" s="45">
        <v>951</v>
      </c>
      <c r="AM71" s="45">
        <v>646.68000000000006</v>
      </c>
      <c r="AN71" s="45">
        <v>256.77000000000004</v>
      </c>
      <c r="AO71" s="45">
        <v>4.1339970000000008</v>
      </c>
    </row>
    <row r="72" spans="1:41" ht="14.5">
      <c r="A72" s="41" t="s">
        <v>461</v>
      </c>
      <c r="B72" s="41" t="s">
        <v>25</v>
      </c>
      <c r="C72" s="44"/>
      <c r="D72" s="41"/>
      <c r="E72" s="41"/>
      <c r="F72" s="41"/>
      <c r="G72" s="41"/>
      <c r="H72" s="41"/>
      <c r="I72" s="41"/>
      <c r="J72" s="41"/>
      <c r="K72" s="41">
        <v>0.21</v>
      </c>
      <c r="P72" s="2"/>
      <c r="Q72" s="2" t="s">
        <v>674</v>
      </c>
      <c r="R72" s="2"/>
      <c r="S72" s="2"/>
      <c r="Y72" s="41" t="s">
        <v>49</v>
      </c>
      <c r="Z72" s="41"/>
      <c r="AA72" s="55">
        <v>178</v>
      </c>
      <c r="AC72" s="41">
        <v>100</v>
      </c>
      <c r="AD72" s="54">
        <f t="shared" si="2"/>
        <v>178</v>
      </c>
      <c r="AE72" s="41">
        <v>58</v>
      </c>
      <c r="AF72" s="54">
        <f t="shared" si="0"/>
        <v>103.24</v>
      </c>
      <c r="AH72" s="41">
        <v>0.5</v>
      </c>
      <c r="AI72" s="45">
        <f t="shared" si="1"/>
        <v>0.51619999999999999</v>
      </c>
      <c r="AK72" s="41" t="s">
        <v>49</v>
      </c>
      <c r="AL72" s="45">
        <v>178</v>
      </c>
      <c r="AM72" s="45">
        <v>178</v>
      </c>
      <c r="AN72" s="45">
        <v>103.24</v>
      </c>
      <c r="AO72" s="45">
        <v>0.51619999999999999</v>
      </c>
    </row>
    <row r="73" spans="1:41" ht="14.5">
      <c r="A73" s="41" t="s">
        <v>461</v>
      </c>
      <c r="B73" s="41" t="s">
        <v>26</v>
      </c>
      <c r="C73" s="44" t="s">
        <v>462</v>
      </c>
      <c r="D73" s="41"/>
      <c r="E73" s="41"/>
      <c r="F73" s="41"/>
      <c r="G73" s="41"/>
      <c r="H73" s="41"/>
      <c r="I73" s="41"/>
      <c r="J73" s="41"/>
      <c r="K73" s="41">
        <v>0.15</v>
      </c>
      <c r="P73" s="2"/>
      <c r="Q73" s="2"/>
      <c r="R73" s="2"/>
      <c r="S73" s="2"/>
      <c r="Y73" s="41" t="s">
        <v>51</v>
      </c>
      <c r="Z73" s="41"/>
      <c r="AA73" s="56">
        <v>1202</v>
      </c>
      <c r="AC73" s="41">
        <v>59</v>
      </c>
      <c r="AD73" s="54">
        <f t="shared" si="2"/>
        <v>709.18</v>
      </c>
      <c r="AE73" s="41">
        <v>48</v>
      </c>
      <c r="AF73" s="54">
        <f t="shared" si="0"/>
        <v>576.95999999999992</v>
      </c>
      <c r="AH73" s="41"/>
      <c r="AI73" s="45">
        <f t="shared" si="1"/>
        <v>0</v>
      </c>
      <c r="AK73" s="41" t="s">
        <v>51</v>
      </c>
      <c r="AL73" s="45">
        <v>1202</v>
      </c>
      <c r="AM73" s="45">
        <v>709.18</v>
      </c>
      <c r="AN73" s="45">
        <v>576.95999999999992</v>
      </c>
      <c r="AO73" s="45">
        <v>0</v>
      </c>
    </row>
    <row r="74" spans="1:41" ht="14.5">
      <c r="A74" s="41" t="s">
        <v>461</v>
      </c>
      <c r="B74" s="41" t="s">
        <v>447</v>
      </c>
      <c r="C74" s="44"/>
      <c r="D74" s="41"/>
      <c r="E74" s="41"/>
      <c r="F74" s="41"/>
      <c r="G74" s="41"/>
      <c r="H74" s="41"/>
      <c r="I74" s="41"/>
      <c r="J74" s="41"/>
      <c r="K74" s="41">
        <v>0.1</v>
      </c>
      <c r="P74" s="2">
        <v>2009</v>
      </c>
      <c r="Q74" s="2"/>
      <c r="R74" s="2"/>
      <c r="S74" s="2"/>
      <c r="Y74" s="41" t="s">
        <v>62</v>
      </c>
      <c r="Z74" s="41"/>
      <c r="AA74" s="55">
        <v>692</v>
      </c>
      <c r="AC74" s="41">
        <v>47</v>
      </c>
      <c r="AD74" s="54">
        <f t="shared" si="2"/>
        <v>325.24</v>
      </c>
      <c r="AE74" s="41">
        <v>32</v>
      </c>
      <c r="AF74" s="54">
        <f t="shared" si="0"/>
        <v>221.44</v>
      </c>
      <c r="AH74" s="41">
        <v>1.8</v>
      </c>
      <c r="AI74" s="45">
        <f t="shared" si="1"/>
        <v>3.9859200000000006</v>
      </c>
      <c r="AK74" s="41" t="s">
        <v>62</v>
      </c>
      <c r="AL74" s="45">
        <v>692</v>
      </c>
      <c r="AM74" s="45">
        <v>325.24</v>
      </c>
      <c r="AN74" s="45">
        <v>221.44</v>
      </c>
      <c r="AO74" s="45">
        <v>3.9859200000000006</v>
      </c>
    </row>
    <row r="75" spans="1:41" ht="14.5">
      <c r="A75" s="41" t="s">
        <v>461</v>
      </c>
      <c r="B75" s="41" t="s">
        <v>32</v>
      </c>
      <c r="C75" s="44"/>
      <c r="D75" s="41"/>
      <c r="E75" s="41"/>
      <c r="F75" s="41"/>
      <c r="G75" s="41"/>
      <c r="H75" s="41"/>
      <c r="I75" s="41"/>
      <c r="J75" s="41"/>
      <c r="K75" s="41">
        <v>1.4</v>
      </c>
      <c r="P75" s="2"/>
      <c r="Q75" s="2" t="s">
        <v>675</v>
      </c>
      <c r="R75" s="2"/>
      <c r="S75" s="2"/>
      <c r="Y75" s="41" t="s">
        <v>91</v>
      </c>
      <c r="Z75" s="41"/>
      <c r="AA75" s="55">
        <v>456</v>
      </c>
      <c r="AC75" s="41">
        <v>70</v>
      </c>
      <c r="AD75" s="54">
        <f t="shared" si="2"/>
        <v>319.2</v>
      </c>
      <c r="AE75" s="41">
        <v>19</v>
      </c>
      <c r="AF75" s="54">
        <f t="shared" si="0"/>
        <v>86.64</v>
      </c>
      <c r="AH75" s="41">
        <v>0.13</v>
      </c>
      <c r="AI75" s="45">
        <f t="shared" si="1"/>
        <v>0.112632</v>
      </c>
      <c r="AK75" s="41" t="s">
        <v>91</v>
      </c>
      <c r="AL75" s="45">
        <v>456</v>
      </c>
      <c r="AM75" s="45">
        <v>319.2</v>
      </c>
      <c r="AN75" s="45">
        <v>86.64</v>
      </c>
      <c r="AO75" s="45">
        <v>0.112632</v>
      </c>
    </row>
    <row r="76" spans="1:41" ht="14.5">
      <c r="A76" s="41" t="s">
        <v>461</v>
      </c>
      <c r="B76" s="41" t="s">
        <v>33</v>
      </c>
      <c r="C76" s="44"/>
      <c r="D76" s="41"/>
      <c r="E76" s="41"/>
      <c r="F76" s="41"/>
      <c r="G76" s="41"/>
      <c r="H76" s="41"/>
      <c r="I76" s="41"/>
      <c r="J76" s="41"/>
      <c r="K76" s="41">
        <v>1.2</v>
      </c>
      <c r="P76" s="2"/>
      <c r="Q76" s="2" t="s">
        <v>676</v>
      </c>
      <c r="R76" s="2"/>
      <c r="S76" s="2"/>
      <c r="Y76" s="41" t="s">
        <v>66</v>
      </c>
      <c r="Z76" s="41"/>
      <c r="AA76" s="56">
        <v>1963</v>
      </c>
      <c r="AC76" s="41">
        <v>65</v>
      </c>
      <c r="AD76" s="54">
        <f t="shared" si="2"/>
        <v>1275.95</v>
      </c>
      <c r="AE76" s="41">
        <v>47</v>
      </c>
      <c r="AF76" s="54">
        <f t="shared" si="0"/>
        <v>922.6099999999999</v>
      </c>
      <c r="AH76" s="41">
        <v>0.37</v>
      </c>
      <c r="AI76" s="45">
        <f t="shared" si="1"/>
        <v>3.4136569999999997</v>
      </c>
      <c r="AK76" s="41" t="s">
        <v>66</v>
      </c>
      <c r="AL76" s="45">
        <v>1963</v>
      </c>
      <c r="AM76" s="45">
        <v>1275.95</v>
      </c>
      <c r="AN76" s="45">
        <v>922.6099999999999</v>
      </c>
      <c r="AO76" s="45">
        <v>3.4136569999999997</v>
      </c>
    </row>
    <row r="77" spans="1:41" ht="14.5">
      <c r="A77" s="41" t="s">
        <v>461</v>
      </c>
      <c r="B77" s="41" t="s">
        <v>35</v>
      </c>
      <c r="C77" s="44"/>
      <c r="D77" s="41"/>
      <c r="E77" s="41"/>
      <c r="F77" s="41"/>
      <c r="G77" s="41"/>
      <c r="H77" s="41"/>
      <c r="I77" s="41"/>
      <c r="J77" s="41"/>
      <c r="K77" s="41"/>
      <c r="P77" s="2"/>
      <c r="Q77" s="2" t="s">
        <v>677</v>
      </c>
      <c r="R77" s="2"/>
      <c r="S77" s="2"/>
      <c r="Y77" s="41" t="s">
        <v>69</v>
      </c>
      <c r="Z77" s="41"/>
      <c r="AA77" s="56">
        <v>1481</v>
      </c>
      <c r="AC77" s="41">
        <v>73</v>
      </c>
      <c r="AD77" s="54">
        <f t="shared" si="2"/>
        <v>1081.1299999999999</v>
      </c>
      <c r="AE77" s="41">
        <v>24</v>
      </c>
      <c r="AF77" s="54">
        <f t="shared" si="0"/>
        <v>355.44</v>
      </c>
      <c r="AH77" s="41"/>
      <c r="AI77" s="45">
        <f t="shared" si="1"/>
        <v>0</v>
      </c>
      <c r="AK77" s="41" t="s">
        <v>69</v>
      </c>
      <c r="AL77" s="45">
        <v>1481</v>
      </c>
      <c r="AM77" s="45">
        <v>1081.1299999999999</v>
      </c>
      <c r="AN77" s="45">
        <v>355.44</v>
      </c>
      <c r="AO77" s="45">
        <v>0</v>
      </c>
    </row>
    <row r="78" spans="1:41" ht="14.5">
      <c r="A78" s="41" t="s">
        <v>461</v>
      </c>
      <c r="B78" s="41" t="s">
        <v>37</v>
      </c>
      <c r="C78" s="44"/>
      <c r="D78" s="41"/>
      <c r="E78" s="41"/>
      <c r="F78" s="41"/>
      <c r="G78" s="41"/>
      <c r="H78" s="41"/>
      <c r="I78" s="41"/>
      <c r="J78" s="41"/>
      <c r="K78" s="41">
        <v>0.04</v>
      </c>
      <c r="P78" s="2"/>
      <c r="Q78" s="2"/>
      <c r="R78" s="2"/>
      <c r="S78" s="2"/>
      <c r="Y78" s="41" t="s">
        <v>72</v>
      </c>
      <c r="Z78" s="41"/>
      <c r="AA78" s="55">
        <v>399</v>
      </c>
      <c r="AC78" s="41">
        <v>59</v>
      </c>
      <c r="AD78" s="54">
        <f t="shared" si="2"/>
        <v>235.41</v>
      </c>
      <c r="AE78" s="41">
        <v>25</v>
      </c>
      <c r="AF78" s="54">
        <f t="shared" si="0"/>
        <v>99.75</v>
      </c>
      <c r="AH78" s="41">
        <v>5.41</v>
      </c>
      <c r="AI78" s="45">
        <f t="shared" si="1"/>
        <v>5.3964750000000006</v>
      </c>
      <c r="AK78" s="41" t="s">
        <v>72</v>
      </c>
      <c r="AL78" s="45">
        <v>399</v>
      </c>
      <c r="AM78" s="45">
        <v>235.41</v>
      </c>
      <c r="AN78" s="45">
        <v>99.75</v>
      </c>
      <c r="AO78" s="45">
        <v>5.3964750000000006</v>
      </c>
    </row>
    <row r="79" spans="1:41" ht="14.5">
      <c r="A79" s="41" t="s">
        <v>461</v>
      </c>
      <c r="B79" s="41" t="s">
        <v>41</v>
      </c>
      <c r="C79" s="44"/>
      <c r="D79" s="41"/>
      <c r="E79" s="41"/>
      <c r="F79" s="41"/>
      <c r="G79" s="41"/>
      <c r="H79" s="41"/>
      <c r="I79" s="41"/>
      <c r="J79" s="41"/>
      <c r="K79" s="41">
        <v>1.61</v>
      </c>
      <c r="P79" s="2">
        <v>2010</v>
      </c>
      <c r="Q79" s="2" t="s">
        <v>678</v>
      </c>
      <c r="R79" s="2"/>
      <c r="S79" s="2"/>
      <c r="Y79" s="41" t="s">
        <v>213</v>
      </c>
      <c r="Z79" s="41"/>
      <c r="AA79" s="55" t="s">
        <v>451</v>
      </c>
      <c r="AC79" s="41" t="s">
        <v>451</v>
      </c>
      <c r="AD79" s="54" t="e">
        <f t="shared" si="2"/>
        <v>#VALUE!</v>
      </c>
      <c r="AE79" s="41" t="s">
        <v>451</v>
      </c>
      <c r="AF79" s="54" t="e">
        <f t="shared" si="0"/>
        <v>#VALUE!</v>
      </c>
      <c r="AH79" s="41"/>
      <c r="AI79" s="45" t="e">
        <f t="shared" si="1"/>
        <v>#VALUE!</v>
      </c>
      <c r="AK79" s="41" t="s">
        <v>452</v>
      </c>
      <c r="AL79" s="45">
        <v>7888</v>
      </c>
      <c r="AM79" s="45">
        <v>7888</v>
      </c>
      <c r="AN79" s="45">
        <v>6231.52</v>
      </c>
      <c r="AO79" s="45">
        <v>-7.477824</v>
      </c>
    </row>
    <row r="80" spans="1:41" ht="14.5">
      <c r="A80" s="41" t="s">
        <v>461</v>
      </c>
      <c r="B80" s="41" t="s">
        <v>49</v>
      </c>
      <c r="C80" s="44"/>
      <c r="D80" s="41"/>
      <c r="E80" s="41"/>
      <c r="F80" s="41"/>
      <c r="G80" s="41"/>
      <c r="H80" s="41"/>
      <c r="I80" s="41"/>
      <c r="J80" s="41"/>
      <c r="K80" s="41">
        <v>0.5</v>
      </c>
      <c r="P80" s="2"/>
      <c r="Q80" s="2" t="s">
        <v>679</v>
      </c>
      <c r="R80" s="2"/>
      <c r="S80" s="2"/>
      <c r="Y80" s="41" t="s">
        <v>452</v>
      </c>
      <c r="Z80" s="41"/>
      <c r="AA80" s="56">
        <v>7888</v>
      </c>
      <c r="AC80" s="41">
        <v>100</v>
      </c>
      <c r="AD80" s="54">
        <f t="shared" si="2"/>
        <v>7888</v>
      </c>
      <c r="AE80" s="41">
        <v>79</v>
      </c>
      <c r="AF80" s="54">
        <f t="shared" si="0"/>
        <v>6231.52</v>
      </c>
      <c r="AH80" s="41">
        <v>-0.12</v>
      </c>
      <c r="AI80" s="45">
        <f t="shared" si="1"/>
        <v>-7.477824</v>
      </c>
      <c r="AK80" s="41" t="s">
        <v>9</v>
      </c>
      <c r="AL80" s="45">
        <v>704.13</v>
      </c>
      <c r="AM80" s="45">
        <v>366.03</v>
      </c>
      <c r="AO80" s="45">
        <v>1.18041</v>
      </c>
    </row>
    <row r="81" spans="1:41" ht="14.5">
      <c r="A81" s="41" t="s">
        <v>461</v>
      </c>
      <c r="B81" s="41" t="s">
        <v>51</v>
      </c>
      <c r="C81" s="44"/>
      <c r="D81" s="41"/>
      <c r="E81" s="41"/>
      <c r="F81" s="41"/>
      <c r="G81" s="41"/>
      <c r="H81" s="41"/>
      <c r="I81" s="41"/>
      <c r="J81" s="41"/>
      <c r="K81" s="41"/>
      <c r="P81" s="2"/>
      <c r="Q81" s="2" t="s">
        <v>680</v>
      </c>
      <c r="R81" s="2"/>
      <c r="S81" s="2"/>
      <c r="Y81" s="41" t="s">
        <v>9</v>
      </c>
      <c r="Z81" s="44">
        <v>479000000</v>
      </c>
      <c r="AA81" s="54">
        <f t="shared" ref="AA81:AA99" si="3">(Z81/1000000)*1.47</f>
        <v>704.13</v>
      </c>
      <c r="AB81" s="44">
        <v>249000000</v>
      </c>
      <c r="AD81" s="54">
        <f>(AB81/1000000)*1.47</f>
        <v>366.03</v>
      </c>
      <c r="AE81" s="44"/>
      <c r="AF81" s="54">
        <f>(AE81/1000000)*1.47</f>
        <v>0</v>
      </c>
      <c r="AG81" s="44">
        <v>803000</v>
      </c>
      <c r="AI81" s="54">
        <f>(AG81/1000000)*1.47</f>
        <v>1.18041</v>
      </c>
      <c r="AK81" s="45" t="s">
        <v>12</v>
      </c>
      <c r="AL81" s="45">
        <v>31.88624922</v>
      </c>
      <c r="AM81" s="45">
        <v>26.693089079999996</v>
      </c>
      <c r="AN81" s="45">
        <v>17.2689573</v>
      </c>
      <c r="AO81" s="45">
        <v>0.50780415000000001</v>
      </c>
    </row>
    <row r="82" spans="1:41" ht="14.5">
      <c r="A82" s="41" t="s">
        <v>461</v>
      </c>
      <c r="B82" s="41" t="s">
        <v>62</v>
      </c>
      <c r="C82" s="44" t="s">
        <v>463</v>
      </c>
      <c r="D82" s="41"/>
      <c r="E82" s="41"/>
      <c r="F82" s="41"/>
      <c r="G82" s="41"/>
      <c r="H82" s="41"/>
      <c r="I82" s="41"/>
      <c r="J82" s="41"/>
      <c r="K82" s="41">
        <v>1.8</v>
      </c>
      <c r="P82" s="2"/>
      <c r="Q82" s="2"/>
      <c r="R82" s="2"/>
      <c r="S82" s="2"/>
      <c r="Y82" s="45" t="s">
        <v>12</v>
      </c>
      <c r="Z82" s="45">
        <v>21691326</v>
      </c>
      <c r="AA82" s="54">
        <f t="shared" si="3"/>
        <v>31.88624922</v>
      </c>
      <c r="AB82" s="45">
        <v>18158564</v>
      </c>
      <c r="AD82" s="54">
        <f t="shared" ref="AD82:AD100" si="4">(AB82/1000000)*1.47</f>
        <v>26.693089079999996</v>
      </c>
      <c r="AE82" s="45">
        <v>11747590</v>
      </c>
      <c r="AF82" s="54">
        <f t="shared" ref="AF82:AF100" si="5">(AE82/1000000)*1.47</f>
        <v>17.2689573</v>
      </c>
      <c r="AG82" s="44">
        <v>345445</v>
      </c>
      <c r="AI82" s="54">
        <f t="shared" ref="AI82:AI100" si="6">(AG82/1000000)*1.47</f>
        <v>0.50780415000000001</v>
      </c>
      <c r="AK82" s="45" t="s">
        <v>18</v>
      </c>
      <c r="AL82" s="45">
        <v>128.97711645000001</v>
      </c>
      <c r="AM82" s="45">
        <v>114.37283697000001</v>
      </c>
      <c r="AN82" s="45">
        <v>65.910697229999997</v>
      </c>
      <c r="AO82" s="45">
        <v>0.54008534999999991</v>
      </c>
    </row>
    <row r="83" spans="1:41" ht="14.5">
      <c r="A83" s="41" t="s">
        <v>461</v>
      </c>
      <c r="B83" s="41" t="s">
        <v>91</v>
      </c>
      <c r="C83" s="44"/>
      <c r="D83" s="41"/>
      <c r="E83" s="41"/>
      <c r="F83" s="41"/>
      <c r="G83" s="41"/>
      <c r="H83" s="41"/>
      <c r="I83" s="41"/>
      <c r="J83" s="41"/>
      <c r="K83" s="41">
        <v>0.13</v>
      </c>
      <c r="P83" s="2">
        <v>2011</v>
      </c>
      <c r="Q83" s="2" t="s">
        <v>681</v>
      </c>
      <c r="R83" s="2"/>
      <c r="S83" s="2"/>
      <c r="Y83" s="45" t="s">
        <v>18</v>
      </c>
      <c r="Z83" s="45">
        <v>87739535</v>
      </c>
      <c r="AA83" s="54">
        <f t="shared" si="3"/>
        <v>128.97711645000001</v>
      </c>
      <c r="AB83" s="45">
        <v>77804651</v>
      </c>
      <c r="AD83" s="54">
        <f t="shared" si="4"/>
        <v>114.37283697000001</v>
      </c>
      <c r="AE83" s="45">
        <v>44837209</v>
      </c>
      <c r="AF83" s="54">
        <f t="shared" si="5"/>
        <v>65.910697229999997</v>
      </c>
      <c r="AG83" s="44">
        <v>367405</v>
      </c>
      <c r="AI83" s="54">
        <f t="shared" si="6"/>
        <v>0.54008534999999991</v>
      </c>
      <c r="AK83" s="45" t="s">
        <v>19</v>
      </c>
      <c r="AL83" s="45">
        <v>302.54213472000004</v>
      </c>
      <c r="AM83" s="45">
        <v>0</v>
      </c>
      <c r="AN83" s="45">
        <v>100.91307744000001</v>
      </c>
      <c r="AO83" s="45">
        <v>0.73311693</v>
      </c>
    </row>
    <row r="84" spans="1:41" ht="14.5">
      <c r="A84" s="41" t="s">
        <v>461</v>
      </c>
      <c r="B84" s="41" t="s">
        <v>66</v>
      </c>
      <c r="C84" s="42" t="s">
        <v>464</v>
      </c>
      <c r="D84" s="41"/>
      <c r="E84" s="41"/>
      <c r="F84" s="41"/>
      <c r="G84" s="41"/>
      <c r="H84" s="41"/>
      <c r="I84" s="41"/>
      <c r="J84" s="41"/>
      <c r="K84" s="41">
        <v>0.37</v>
      </c>
      <c r="P84" s="2"/>
      <c r="Q84" s="2" t="s">
        <v>682</v>
      </c>
      <c r="R84" s="2"/>
      <c r="S84" s="2"/>
      <c r="Y84" s="45" t="s">
        <v>19</v>
      </c>
      <c r="Z84" s="45">
        <v>205810976</v>
      </c>
      <c r="AA84" s="54">
        <f t="shared" si="3"/>
        <v>302.54213472000004</v>
      </c>
      <c r="AD84" s="54">
        <f t="shared" si="4"/>
        <v>0</v>
      </c>
      <c r="AE84" s="45">
        <v>68648352</v>
      </c>
      <c r="AF84" s="54">
        <f t="shared" si="5"/>
        <v>100.91307744000001</v>
      </c>
      <c r="AG84" s="44">
        <v>498719</v>
      </c>
      <c r="AI84" s="54">
        <f t="shared" si="6"/>
        <v>0.73311693</v>
      </c>
      <c r="AK84" s="44" t="s">
        <v>23</v>
      </c>
      <c r="AL84" s="45">
        <v>10.755469620000001</v>
      </c>
      <c r="AM84" s="45">
        <v>8.1400412099999997</v>
      </c>
      <c r="AN84" s="45">
        <v>4.9505116500000002</v>
      </c>
      <c r="AO84" s="45">
        <v>0.2029041</v>
      </c>
    </row>
    <row r="85" spans="1:41" ht="14.5">
      <c r="A85" s="41" t="s">
        <v>461</v>
      </c>
      <c r="B85" s="41" t="s">
        <v>69</v>
      </c>
      <c r="C85" s="44"/>
      <c r="D85" s="41"/>
      <c r="E85" s="41"/>
      <c r="F85" s="41"/>
      <c r="G85" s="41"/>
      <c r="H85" s="41"/>
      <c r="I85" s="41"/>
      <c r="J85" s="41"/>
      <c r="K85" s="41"/>
      <c r="P85" s="2"/>
      <c r="Q85" s="2" t="s">
        <v>683</v>
      </c>
      <c r="R85" s="2"/>
      <c r="S85" s="2"/>
      <c r="Y85" s="44" t="s">
        <v>23</v>
      </c>
      <c r="Z85" s="44">
        <v>7316646</v>
      </c>
      <c r="AA85" s="54">
        <f t="shared" si="3"/>
        <v>10.755469620000001</v>
      </c>
      <c r="AB85" s="44">
        <v>5537443</v>
      </c>
      <c r="AD85" s="54">
        <f t="shared" si="4"/>
        <v>8.1400412099999997</v>
      </c>
      <c r="AE85" s="44">
        <v>3367695</v>
      </c>
      <c r="AF85" s="54">
        <f t="shared" si="5"/>
        <v>4.9505116500000002</v>
      </c>
      <c r="AG85" s="44">
        <v>138030</v>
      </c>
      <c r="AI85" s="54">
        <f t="shared" si="6"/>
        <v>0.2029041</v>
      </c>
      <c r="AK85" s="44" t="s">
        <v>34</v>
      </c>
      <c r="AO85" s="45">
        <v>0.98401799999999995</v>
      </c>
    </row>
    <row r="86" spans="1:41" ht="14.5">
      <c r="A86" s="41" t="s">
        <v>461</v>
      </c>
      <c r="B86" s="41" t="s">
        <v>72</v>
      </c>
      <c r="C86" s="44"/>
      <c r="D86" s="41"/>
      <c r="E86" s="41"/>
      <c r="F86" s="41"/>
      <c r="G86" s="41"/>
      <c r="H86" s="41"/>
      <c r="I86" s="41"/>
      <c r="J86" s="41"/>
      <c r="K86" s="41">
        <v>5.41</v>
      </c>
      <c r="P86" s="2"/>
      <c r="Q86" s="2" t="s">
        <v>684</v>
      </c>
      <c r="R86" s="2"/>
      <c r="S86" s="2"/>
      <c r="Y86" s="44" t="s">
        <v>34</v>
      </c>
      <c r="Z86" s="44"/>
      <c r="AA86" s="54">
        <f t="shared" si="3"/>
        <v>0</v>
      </c>
      <c r="AB86" s="44"/>
      <c r="AD86" s="54">
        <f t="shared" si="4"/>
        <v>0</v>
      </c>
      <c r="AE86" s="44"/>
      <c r="AF86" s="54">
        <f t="shared" si="5"/>
        <v>0</v>
      </c>
      <c r="AG86" s="44">
        <v>669400</v>
      </c>
      <c r="AI86" s="54">
        <f>(AG86/1000000)*1.47</f>
        <v>0.98401799999999995</v>
      </c>
      <c r="AK86" s="44" t="s">
        <v>27</v>
      </c>
      <c r="AL86" s="45">
        <v>426.25599407999994</v>
      </c>
      <c r="AM86" s="45">
        <v>284.35271193</v>
      </c>
      <c r="AN86" s="45">
        <v>177.84072053999998</v>
      </c>
      <c r="AO86" s="45">
        <v>2.3258913299999997</v>
      </c>
    </row>
    <row r="87" spans="1:41" ht="14.5">
      <c r="A87" s="41" t="s">
        <v>461</v>
      </c>
      <c r="B87" s="41" t="s">
        <v>75</v>
      </c>
      <c r="C87" s="44"/>
      <c r="D87" s="41"/>
      <c r="E87" s="41"/>
      <c r="F87" s="41"/>
      <c r="G87" s="41"/>
      <c r="H87" s="41"/>
      <c r="I87" s="41"/>
      <c r="J87" s="41"/>
      <c r="K87" s="41"/>
      <c r="P87" s="2"/>
      <c r="Q87" s="2"/>
      <c r="R87" s="2"/>
      <c r="S87" s="2"/>
      <c r="Y87" s="44" t="s">
        <v>27</v>
      </c>
      <c r="Z87" s="44">
        <v>289970064</v>
      </c>
      <c r="AA87" s="54">
        <f t="shared" si="3"/>
        <v>426.25599407999994</v>
      </c>
      <c r="AB87" s="44">
        <v>193437219</v>
      </c>
      <c r="AD87" s="54">
        <f t="shared" si="4"/>
        <v>284.35271193</v>
      </c>
      <c r="AE87" s="44">
        <v>120980082</v>
      </c>
      <c r="AF87" s="54">
        <f t="shared" si="5"/>
        <v>177.84072053999998</v>
      </c>
      <c r="AG87" s="44">
        <v>1582239</v>
      </c>
      <c r="AI87" s="54">
        <f t="shared" si="6"/>
        <v>2.3258913299999997</v>
      </c>
      <c r="AK87" s="44" t="s">
        <v>17</v>
      </c>
      <c r="AL87" s="45">
        <v>42.364707629999998</v>
      </c>
      <c r="AM87" s="45">
        <v>76.45617</v>
      </c>
      <c r="AN87" s="45">
        <v>32.634</v>
      </c>
      <c r="AO87" s="45">
        <v>3.7337999999999996E-2</v>
      </c>
    </row>
    <row r="88" spans="1:41" ht="14.5">
      <c r="A88" s="41" t="s">
        <v>461</v>
      </c>
      <c r="B88" s="41" t="s">
        <v>76</v>
      </c>
      <c r="C88" s="44"/>
      <c r="D88" s="41"/>
      <c r="E88" s="41"/>
      <c r="F88" s="41"/>
      <c r="G88" s="41"/>
      <c r="H88" s="41"/>
      <c r="I88" s="41"/>
      <c r="J88" s="41"/>
      <c r="K88" s="41">
        <v>-0.12</v>
      </c>
      <c r="P88" s="2">
        <v>2012</v>
      </c>
      <c r="Q88" s="2" t="s">
        <v>685</v>
      </c>
      <c r="R88" s="2"/>
      <c r="S88" s="2"/>
      <c r="Y88" s="44" t="s">
        <v>17</v>
      </c>
      <c r="Z88" s="44">
        <v>28819529</v>
      </c>
      <c r="AA88" s="54">
        <f t="shared" si="3"/>
        <v>42.364707629999998</v>
      </c>
      <c r="AB88" s="44">
        <v>52011000</v>
      </c>
      <c r="AD88" s="54">
        <f t="shared" si="4"/>
        <v>76.45617</v>
      </c>
      <c r="AE88" s="44">
        <v>22200000</v>
      </c>
      <c r="AF88" s="54">
        <f t="shared" si="5"/>
        <v>32.634</v>
      </c>
      <c r="AG88" s="44">
        <v>25400</v>
      </c>
      <c r="AI88" s="54">
        <f t="shared" si="6"/>
        <v>3.7337999999999996E-2</v>
      </c>
      <c r="AK88" s="44" t="s">
        <v>42</v>
      </c>
      <c r="AL88" s="45">
        <v>20.268152729999997</v>
      </c>
      <c r="AM88" s="45">
        <v>16.53522444</v>
      </c>
      <c r="AN88" s="45">
        <v>6.4570499699999999</v>
      </c>
      <c r="AO88" s="45">
        <v>0.18200804999999998</v>
      </c>
    </row>
    <row r="89" spans="1:41" ht="14.5">
      <c r="A89" s="41"/>
      <c r="B89" s="41"/>
      <c r="C89" s="44"/>
      <c r="D89" s="41"/>
      <c r="E89" s="41"/>
      <c r="F89" s="41"/>
      <c r="G89" s="41"/>
      <c r="H89" s="41"/>
      <c r="I89" s="41"/>
      <c r="J89" s="41"/>
      <c r="K89" s="41"/>
      <c r="P89" s="2"/>
      <c r="Q89" s="2" t="s">
        <v>686</v>
      </c>
      <c r="R89" s="2"/>
      <c r="S89" s="2"/>
      <c r="Y89" s="44" t="s">
        <v>42</v>
      </c>
      <c r="Z89" s="44">
        <v>13787859</v>
      </c>
      <c r="AA89" s="54">
        <f t="shared" si="3"/>
        <v>20.268152729999997</v>
      </c>
      <c r="AB89" s="44">
        <v>11248452</v>
      </c>
      <c r="AD89" s="54">
        <f t="shared" si="4"/>
        <v>16.53522444</v>
      </c>
      <c r="AE89" s="44">
        <v>4392551</v>
      </c>
      <c r="AF89" s="54">
        <f t="shared" si="5"/>
        <v>6.4570499699999999</v>
      </c>
      <c r="AG89" s="44">
        <v>123815</v>
      </c>
      <c r="AI89" s="54">
        <f t="shared" si="6"/>
        <v>0.18200804999999998</v>
      </c>
      <c r="AK89" s="44" t="s">
        <v>45</v>
      </c>
      <c r="AL89" s="45">
        <v>866.33687952000002</v>
      </c>
      <c r="AM89" s="45">
        <v>130.90886108999999</v>
      </c>
      <c r="AN89" s="45">
        <v>18.28312206</v>
      </c>
      <c r="AO89" s="45">
        <v>0</v>
      </c>
    </row>
    <row r="90" spans="1:41" ht="14.5">
      <c r="A90" s="41" t="s">
        <v>465</v>
      </c>
      <c r="B90" s="41" t="s">
        <v>3</v>
      </c>
      <c r="C90" s="44" t="s">
        <v>466</v>
      </c>
      <c r="D90" s="41"/>
      <c r="E90" s="41"/>
      <c r="F90" s="41"/>
      <c r="G90" s="41"/>
      <c r="H90" s="41"/>
      <c r="I90" s="41"/>
      <c r="J90" s="41"/>
      <c r="K90" s="41" t="s">
        <v>467</v>
      </c>
      <c r="P90" s="2"/>
      <c r="Q90" s="2" t="s">
        <v>687</v>
      </c>
      <c r="R90" s="2"/>
      <c r="S90" s="2"/>
      <c r="Y90" s="44" t="s">
        <v>45</v>
      </c>
      <c r="Z90" s="44">
        <v>589344816</v>
      </c>
      <c r="AA90" s="54">
        <f t="shared" si="3"/>
        <v>866.33687952000002</v>
      </c>
      <c r="AB90" s="44">
        <v>89053647</v>
      </c>
      <c r="AD90" s="54">
        <f t="shared" si="4"/>
        <v>130.90886108999999</v>
      </c>
      <c r="AE90" s="44">
        <v>12437498</v>
      </c>
      <c r="AF90" s="54">
        <f t="shared" si="5"/>
        <v>18.28312206</v>
      </c>
      <c r="AG90" s="44">
        <v>0</v>
      </c>
      <c r="AI90" s="54">
        <f t="shared" si="6"/>
        <v>0</v>
      </c>
      <c r="AK90" s="44" t="s">
        <v>30</v>
      </c>
      <c r="AL90" s="45">
        <v>88.357585470000004</v>
      </c>
      <c r="AM90" s="45">
        <v>65.299215450000005</v>
      </c>
      <c r="AN90" s="45">
        <v>34.297875359999999</v>
      </c>
      <c r="AO90" s="45">
        <v>0.38031545999999999</v>
      </c>
    </row>
    <row r="91" spans="1:41" ht="14.5">
      <c r="A91" s="41" t="s">
        <v>465</v>
      </c>
      <c r="B91" s="41" t="s">
        <v>82</v>
      </c>
      <c r="C91" s="44" t="s">
        <v>466</v>
      </c>
      <c r="D91" s="41"/>
      <c r="E91" s="41"/>
      <c r="F91" s="41"/>
      <c r="G91" s="41"/>
      <c r="H91" s="41"/>
      <c r="I91" s="41"/>
      <c r="J91" s="41"/>
      <c r="K91" s="41"/>
      <c r="P91" s="2"/>
      <c r="Q91" s="2" t="s">
        <v>688</v>
      </c>
      <c r="R91" s="2"/>
      <c r="S91" s="2"/>
      <c r="Y91" s="44" t="s">
        <v>30</v>
      </c>
      <c r="Z91" s="44">
        <v>60107201</v>
      </c>
      <c r="AA91" s="54">
        <f t="shared" si="3"/>
        <v>88.357585470000004</v>
      </c>
      <c r="AB91" s="44">
        <v>44421235</v>
      </c>
      <c r="AD91" s="54">
        <f t="shared" si="4"/>
        <v>65.299215450000005</v>
      </c>
      <c r="AE91" s="44">
        <v>23331888</v>
      </c>
      <c r="AF91" s="54">
        <f t="shared" si="5"/>
        <v>34.297875359999999</v>
      </c>
      <c r="AG91" s="44">
        <v>258718</v>
      </c>
      <c r="AI91" s="54">
        <f t="shared" si="6"/>
        <v>0.38031545999999999</v>
      </c>
      <c r="AK91" s="44" t="s">
        <v>48</v>
      </c>
      <c r="AL91" s="45">
        <v>58.289028000000002</v>
      </c>
      <c r="AM91" s="45">
        <v>10.67650122</v>
      </c>
      <c r="AN91" s="45">
        <v>8.5211622299999998</v>
      </c>
      <c r="AO91" s="45">
        <v>1.111908E-2</v>
      </c>
    </row>
    <row r="92" spans="1:41" ht="14.5">
      <c r="A92" s="41" t="s">
        <v>465</v>
      </c>
      <c r="B92" s="41" t="s">
        <v>11</v>
      </c>
      <c r="C92" s="44" t="s">
        <v>466</v>
      </c>
      <c r="D92" s="41"/>
      <c r="E92" s="41"/>
      <c r="F92" s="41"/>
      <c r="G92" s="41"/>
      <c r="H92" s="41"/>
      <c r="I92" s="41"/>
      <c r="J92" s="41"/>
      <c r="K92" s="41" t="s">
        <v>468</v>
      </c>
      <c r="P92" s="2"/>
      <c r="Q92" s="2"/>
      <c r="R92" s="2"/>
      <c r="S92" s="2"/>
      <c r="Y92" s="44" t="s">
        <v>48</v>
      </c>
      <c r="Z92" s="44">
        <v>39652400</v>
      </c>
      <c r="AA92" s="54">
        <f t="shared" si="3"/>
        <v>58.289028000000002</v>
      </c>
      <c r="AB92" s="44">
        <v>7262926</v>
      </c>
      <c r="AD92" s="54">
        <f t="shared" si="4"/>
        <v>10.67650122</v>
      </c>
      <c r="AE92" s="44">
        <v>5796709</v>
      </c>
      <c r="AF92" s="54">
        <f t="shared" si="5"/>
        <v>8.5211622299999998</v>
      </c>
      <c r="AG92" s="44">
        <v>7564</v>
      </c>
      <c r="AI92" s="54">
        <f t="shared" si="6"/>
        <v>1.111908E-2</v>
      </c>
      <c r="AK92" s="44" t="s">
        <v>4</v>
      </c>
      <c r="AL92" s="45">
        <v>24.99</v>
      </c>
      <c r="AN92" s="45">
        <v>6.5063552399999995</v>
      </c>
      <c r="AO92" s="45">
        <v>0</v>
      </c>
    </row>
    <row r="93" spans="1:41">
      <c r="A93" s="41" t="s">
        <v>465</v>
      </c>
      <c r="B93" s="41" t="s">
        <v>13</v>
      </c>
      <c r="C93" s="44" t="s">
        <v>466</v>
      </c>
      <c r="D93" s="41"/>
      <c r="E93" s="41"/>
      <c r="F93" s="41"/>
      <c r="G93" s="41"/>
      <c r="H93" s="41"/>
      <c r="I93" s="41"/>
      <c r="J93" s="41"/>
      <c r="K93" s="41" t="s">
        <v>469</v>
      </c>
      <c r="Y93" s="44" t="s">
        <v>4</v>
      </c>
      <c r="Z93" s="44">
        <v>17000000</v>
      </c>
      <c r="AA93" s="54">
        <f t="shared" si="3"/>
        <v>24.99</v>
      </c>
      <c r="AB93" s="44"/>
      <c r="AD93" s="54">
        <f t="shared" si="4"/>
        <v>0</v>
      </c>
      <c r="AE93" s="44">
        <v>4426092</v>
      </c>
      <c r="AF93" s="54">
        <f t="shared" si="5"/>
        <v>6.5063552399999995</v>
      </c>
      <c r="AG93" s="44">
        <v>0</v>
      </c>
      <c r="AI93" s="54">
        <f t="shared" si="6"/>
        <v>0</v>
      </c>
      <c r="AK93" s="44" t="s">
        <v>60</v>
      </c>
      <c r="AL93" s="45">
        <v>272.13227999999998</v>
      </c>
      <c r="AM93" s="45">
        <v>200.92400999999998</v>
      </c>
      <c r="AN93" s="45">
        <v>0</v>
      </c>
      <c r="AO93" s="45">
        <v>1.9947899999999998</v>
      </c>
    </row>
    <row r="94" spans="1:41">
      <c r="A94" s="41" t="s">
        <v>465</v>
      </c>
      <c r="B94" s="41" t="s">
        <v>25</v>
      </c>
      <c r="C94" s="44" t="s">
        <v>466</v>
      </c>
      <c r="D94" s="41"/>
      <c r="E94" s="41"/>
      <c r="F94" s="41"/>
      <c r="G94" s="41"/>
      <c r="H94" s="41"/>
      <c r="I94" s="41"/>
      <c r="J94" s="41"/>
      <c r="K94" s="41" t="s">
        <v>470</v>
      </c>
      <c r="Y94" s="44" t="s">
        <v>60</v>
      </c>
      <c r="Z94" s="44">
        <v>185124000</v>
      </c>
      <c r="AA94" s="54">
        <f t="shared" si="3"/>
        <v>272.13227999999998</v>
      </c>
      <c r="AB94" s="44">
        <v>136683000</v>
      </c>
      <c r="AD94" s="54">
        <f t="shared" si="4"/>
        <v>200.92400999999998</v>
      </c>
      <c r="AE94" s="44"/>
      <c r="AF94" s="54">
        <f t="shared" si="5"/>
        <v>0</v>
      </c>
      <c r="AG94" s="44">
        <v>1357000</v>
      </c>
      <c r="AI94" s="54">
        <f t="shared" si="6"/>
        <v>1.9947899999999998</v>
      </c>
      <c r="AK94" s="44" t="s">
        <v>61</v>
      </c>
      <c r="AL94" s="45">
        <v>93.666112679999998</v>
      </c>
      <c r="AM94" s="45">
        <v>41.597868900000002</v>
      </c>
      <c r="AN94" s="45">
        <v>26.757447150000001</v>
      </c>
      <c r="AO94" s="45">
        <v>0.33035456999999996</v>
      </c>
    </row>
    <row r="95" spans="1:41">
      <c r="A95" s="41" t="s">
        <v>465</v>
      </c>
      <c r="B95" s="41" t="s">
        <v>26</v>
      </c>
      <c r="C95" s="44" t="s">
        <v>466</v>
      </c>
      <c r="D95" s="41"/>
      <c r="E95" s="41"/>
      <c r="F95" s="41"/>
      <c r="G95" s="41"/>
      <c r="H95" s="41"/>
      <c r="I95" s="41"/>
      <c r="J95" s="41"/>
      <c r="K95" s="41" t="s">
        <v>470</v>
      </c>
      <c r="O95" s="53">
        <v>100000000</v>
      </c>
      <c r="Y95" s="44" t="s">
        <v>61</v>
      </c>
      <c r="Z95" s="44">
        <v>63718444</v>
      </c>
      <c r="AA95" s="54">
        <f t="shared" si="3"/>
        <v>93.666112679999998</v>
      </c>
      <c r="AB95" s="44">
        <v>28297870</v>
      </c>
      <c r="AD95" s="54">
        <f t="shared" si="4"/>
        <v>41.597868900000002</v>
      </c>
      <c r="AE95" s="44">
        <v>18202345</v>
      </c>
      <c r="AF95" s="54">
        <f t="shared" si="5"/>
        <v>26.757447150000001</v>
      </c>
      <c r="AG95" s="44">
        <v>224731</v>
      </c>
      <c r="AI95" s="54">
        <f t="shared" si="6"/>
        <v>0.33035456999999996</v>
      </c>
      <c r="AK95" s="44" t="s">
        <v>65</v>
      </c>
      <c r="AL95" s="45">
        <v>30.597626639999998</v>
      </c>
      <c r="AM95" s="45">
        <v>24.397144589999996</v>
      </c>
      <c r="AN95" s="45">
        <v>12.74425761</v>
      </c>
      <c r="AO95" s="45">
        <v>0</v>
      </c>
    </row>
    <row r="96" spans="1:41">
      <c r="A96" s="41" t="s">
        <v>465</v>
      </c>
      <c r="B96" s="41" t="s">
        <v>447</v>
      </c>
      <c r="C96" s="44" t="s">
        <v>466</v>
      </c>
      <c r="D96" s="41"/>
      <c r="E96" s="41"/>
      <c r="F96" s="41"/>
      <c r="G96" s="41"/>
      <c r="H96" s="41"/>
      <c r="I96" s="41"/>
      <c r="J96" s="41"/>
      <c r="K96" s="41" t="s">
        <v>471</v>
      </c>
      <c r="Y96" s="44" t="s">
        <v>65</v>
      </c>
      <c r="Z96" s="44">
        <v>20814712</v>
      </c>
      <c r="AA96" s="54">
        <f t="shared" si="3"/>
        <v>30.597626639999998</v>
      </c>
      <c r="AB96" s="44">
        <v>16596697</v>
      </c>
      <c r="AD96" s="54">
        <f t="shared" si="4"/>
        <v>24.397144589999996</v>
      </c>
      <c r="AE96" s="44">
        <v>8669563</v>
      </c>
      <c r="AF96" s="54">
        <f t="shared" si="5"/>
        <v>12.74425761</v>
      </c>
      <c r="AG96" s="44">
        <v>0</v>
      </c>
      <c r="AI96" s="54">
        <f t="shared" si="6"/>
        <v>0</v>
      </c>
      <c r="AK96" s="44" t="s">
        <v>201</v>
      </c>
      <c r="AL96" s="45">
        <v>51.552900000000001</v>
      </c>
      <c r="AM96" s="45">
        <v>26.504100000000001</v>
      </c>
      <c r="AN96" s="45">
        <v>25.724999999999998</v>
      </c>
      <c r="AO96" s="45">
        <v>3.7107210000000002E-2</v>
      </c>
    </row>
    <row r="97" spans="1:41">
      <c r="A97" s="41" t="s">
        <v>465</v>
      </c>
      <c r="B97" s="41" t="s">
        <v>32</v>
      </c>
      <c r="C97" s="44" t="s">
        <v>466</v>
      </c>
      <c r="D97" s="41"/>
      <c r="E97" s="41"/>
      <c r="F97" s="41"/>
      <c r="G97" s="41"/>
      <c r="H97" s="41"/>
      <c r="I97" s="41"/>
      <c r="J97" s="41"/>
      <c r="K97" s="41" t="s">
        <v>470</v>
      </c>
      <c r="Y97" s="44" t="s">
        <v>201</v>
      </c>
      <c r="Z97" s="44">
        <v>35070000</v>
      </c>
      <c r="AA97" s="54">
        <f t="shared" si="3"/>
        <v>51.552900000000001</v>
      </c>
      <c r="AB97" s="44">
        <v>18030000</v>
      </c>
      <c r="AD97" s="54">
        <f t="shared" si="4"/>
        <v>26.504100000000001</v>
      </c>
      <c r="AE97" s="44">
        <v>17500000</v>
      </c>
      <c r="AF97" s="54">
        <f t="shared" si="5"/>
        <v>25.724999999999998</v>
      </c>
      <c r="AG97" s="44">
        <v>25243</v>
      </c>
      <c r="AI97" s="54">
        <f t="shared" si="6"/>
        <v>3.7107210000000002E-2</v>
      </c>
      <c r="AK97" s="44" t="s">
        <v>24</v>
      </c>
      <c r="AL97" s="45">
        <v>141.96795039</v>
      </c>
      <c r="AM97" s="45">
        <v>138.30696978</v>
      </c>
      <c r="AN97" s="45">
        <v>60.290731409999999</v>
      </c>
      <c r="AO97" s="45">
        <v>0.80703000000000003</v>
      </c>
    </row>
    <row r="98" spans="1:41">
      <c r="A98" s="41" t="s">
        <v>465</v>
      </c>
      <c r="B98" s="41" t="s">
        <v>33</v>
      </c>
      <c r="C98" s="44" t="s">
        <v>466</v>
      </c>
      <c r="D98" s="41"/>
      <c r="E98" s="41"/>
      <c r="F98" s="41"/>
      <c r="G98" s="41"/>
      <c r="H98" s="41"/>
      <c r="I98" s="41"/>
      <c r="J98" s="41"/>
      <c r="K98" s="41" t="s">
        <v>472</v>
      </c>
      <c r="Y98" s="44" t="s">
        <v>24</v>
      </c>
      <c r="Z98" s="44">
        <v>96576837</v>
      </c>
      <c r="AA98" s="54">
        <f t="shared" si="3"/>
        <v>141.96795039</v>
      </c>
      <c r="AB98" s="44">
        <v>94086374</v>
      </c>
      <c r="AD98" s="54">
        <f t="shared" si="4"/>
        <v>138.30696978</v>
      </c>
      <c r="AE98" s="44">
        <v>41014103</v>
      </c>
      <c r="AF98" s="54">
        <f t="shared" si="5"/>
        <v>60.290731409999999</v>
      </c>
      <c r="AG98" s="44">
        <v>549000</v>
      </c>
      <c r="AI98" s="54">
        <f t="shared" si="6"/>
        <v>0.80703000000000003</v>
      </c>
      <c r="AK98" s="44" t="s">
        <v>68</v>
      </c>
      <c r="AL98" s="45">
        <v>587.72953028999996</v>
      </c>
      <c r="AM98" s="45">
        <v>336.73413039000002</v>
      </c>
      <c r="AN98" s="45">
        <v>86.279668439999995</v>
      </c>
      <c r="AO98" s="45">
        <v>2.7452617500000001</v>
      </c>
    </row>
    <row r="99" spans="1:41">
      <c r="A99" s="41" t="s">
        <v>465</v>
      </c>
      <c r="B99" s="41" t="s">
        <v>35</v>
      </c>
      <c r="C99" s="44" t="s">
        <v>466</v>
      </c>
      <c r="D99" s="41"/>
      <c r="E99" s="41"/>
      <c r="F99" s="41"/>
      <c r="G99" s="41"/>
      <c r="H99" s="41"/>
      <c r="I99" s="41"/>
      <c r="J99" s="41"/>
      <c r="K99" s="41"/>
      <c r="Y99" s="44" t="s">
        <v>68</v>
      </c>
      <c r="Z99" s="44">
        <v>399816007</v>
      </c>
      <c r="AA99" s="54">
        <f t="shared" si="3"/>
        <v>587.72953028999996</v>
      </c>
      <c r="AB99" s="44">
        <v>229070837</v>
      </c>
      <c r="AD99" s="54">
        <f t="shared" si="4"/>
        <v>336.73413039000002</v>
      </c>
      <c r="AE99" s="44">
        <v>58693652</v>
      </c>
      <c r="AF99" s="54">
        <f t="shared" si="5"/>
        <v>86.279668439999995</v>
      </c>
      <c r="AG99" s="44">
        <v>1867525</v>
      </c>
      <c r="AI99" s="54">
        <f t="shared" si="6"/>
        <v>2.7452617500000001</v>
      </c>
      <c r="AK99" s="44" t="s">
        <v>213</v>
      </c>
      <c r="AL99" s="45">
        <v>3183.24821178</v>
      </c>
      <c r="AM99" s="45">
        <v>1419.2923985100001</v>
      </c>
      <c r="AO99" s="45">
        <v>0</v>
      </c>
    </row>
    <row r="100" spans="1:41">
      <c r="A100" s="41" t="s">
        <v>465</v>
      </c>
      <c r="B100" s="41" t="s">
        <v>37</v>
      </c>
      <c r="C100" s="44" t="s">
        <v>466</v>
      </c>
      <c r="D100" s="41"/>
      <c r="E100" s="41"/>
      <c r="F100" s="41"/>
      <c r="G100" s="41"/>
      <c r="H100" s="41"/>
      <c r="I100" s="41"/>
      <c r="J100" s="41"/>
      <c r="K100" s="41" t="s">
        <v>470</v>
      </c>
      <c r="Y100" s="44" t="s">
        <v>213</v>
      </c>
      <c r="Z100" s="44">
        <v>2165474974</v>
      </c>
      <c r="AA100" s="54">
        <f>(Z100/1000000)*1.47</f>
        <v>3183.24821178</v>
      </c>
      <c r="AB100" s="44">
        <v>965505033</v>
      </c>
      <c r="AD100" s="54">
        <f t="shared" si="4"/>
        <v>1419.2923985100001</v>
      </c>
      <c r="AF100" s="54">
        <f t="shared" si="5"/>
        <v>0</v>
      </c>
      <c r="AG100" s="44">
        <v>0</v>
      </c>
      <c r="AI100" s="54">
        <f t="shared" si="6"/>
        <v>0</v>
      </c>
    </row>
    <row r="101" spans="1:41">
      <c r="A101" s="41" t="s">
        <v>465</v>
      </c>
      <c r="B101" s="41" t="s">
        <v>41</v>
      </c>
      <c r="C101" s="44" t="s">
        <v>466</v>
      </c>
      <c r="D101" s="41"/>
      <c r="E101" s="41"/>
      <c r="F101" s="41"/>
      <c r="G101" s="41"/>
      <c r="H101" s="41"/>
      <c r="I101" s="41"/>
      <c r="J101" s="41"/>
      <c r="K101" s="41" t="s">
        <v>473</v>
      </c>
      <c r="AK101" s="45" t="s">
        <v>693</v>
      </c>
    </row>
    <row r="102" spans="1:41">
      <c r="A102" s="41" t="s">
        <v>465</v>
      </c>
      <c r="B102" s="41" t="s">
        <v>49</v>
      </c>
      <c r="C102" s="44" t="s">
        <v>466</v>
      </c>
      <c r="D102" s="41"/>
      <c r="E102" s="41"/>
      <c r="F102" s="41"/>
      <c r="G102" s="41"/>
      <c r="H102" s="41"/>
      <c r="I102" s="41"/>
      <c r="J102" s="41"/>
      <c r="K102" s="41" t="s">
        <v>470</v>
      </c>
      <c r="AE102" s="44"/>
    </row>
    <row r="103" spans="1:41">
      <c r="A103" s="41" t="s">
        <v>465</v>
      </c>
      <c r="B103" s="41" t="s">
        <v>51</v>
      </c>
      <c r="C103" s="44" t="s">
        <v>466</v>
      </c>
      <c r="D103" s="41"/>
      <c r="E103" s="41"/>
      <c r="F103" s="41"/>
      <c r="G103" s="41"/>
      <c r="H103" s="41"/>
      <c r="I103" s="41"/>
      <c r="J103" s="41"/>
      <c r="K103" s="41"/>
    </row>
    <row r="104" spans="1:41">
      <c r="A104" s="41" t="s">
        <v>465</v>
      </c>
      <c r="B104" s="41" t="s">
        <v>62</v>
      </c>
      <c r="C104" s="44" t="s">
        <v>466</v>
      </c>
      <c r="D104" s="41"/>
      <c r="E104" s="41"/>
      <c r="F104" s="41"/>
      <c r="G104" s="41"/>
      <c r="H104" s="41"/>
      <c r="I104" s="41"/>
      <c r="J104" s="41"/>
      <c r="K104" s="41" t="s">
        <v>470</v>
      </c>
    </row>
    <row r="105" spans="1:41">
      <c r="A105" s="41" t="s">
        <v>465</v>
      </c>
      <c r="B105" s="41" t="s">
        <v>91</v>
      </c>
      <c r="C105" s="44" t="s">
        <v>466</v>
      </c>
      <c r="D105" s="41"/>
      <c r="E105" s="41"/>
      <c r="F105" s="41"/>
      <c r="G105" s="41"/>
      <c r="H105" s="41"/>
      <c r="I105" s="41"/>
      <c r="J105" s="41"/>
      <c r="K105" s="41" t="s">
        <v>474</v>
      </c>
    </row>
    <row r="106" spans="1:41">
      <c r="A106" s="41" t="s">
        <v>465</v>
      </c>
      <c r="B106" s="41" t="s">
        <v>66</v>
      </c>
      <c r="C106" s="44" t="s">
        <v>466</v>
      </c>
      <c r="D106" s="41"/>
      <c r="E106" s="41"/>
      <c r="F106" s="41"/>
      <c r="G106" s="41"/>
      <c r="H106" s="41"/>
      <c r="I106" s="41"/>
      <c r="J106" s="41"/>
      <c r="K106" s="41" t="s">
        <v>470</v>
      </c>
    </row>
    <row r="107" spans="1:41">
      <c r="A107" s="41" t="s">
        <v>465</v>
      </c>
      <c r="B107" s="41" t="s">
        <v>69</v>
      </c>
      <c r="C107" s="44" t="s">
        <v>466</v>
      </c>
      <c r="D107" s="41"/>
      <c r="E107" s="41"/>
      <c r="F107" s="41"/>
      <c r="G107" s="41"/>
      <c r="H107" s="41"/>
      <c r="I107" s="41"/>
      <c r="J107" s="41"/>
      <c r="K107" s="41"/>
    </row>
    <row r="108" spans="1:41">
      <c r="A108" s="41" t="s">
        <v>465</v>
      </c>
      <c r="B108" s="41" t="s">
        <v>72</v>
      </c>
      <c r="C108" s="44" t="s">
        <v>466</v>
      </c>
      <c r="D108" s="41"/>
      <c r="E108" s="41"/>
      <c r="F108" s="41"/>
      <c r="G108" s="41"/>
      <c r="H108" s="41"/>
      <c r="I108" s="41"/>
      <c r="J108" s="41"/>
      <c r="K108" s="41" t="s">
        <v>470</v>
      </c>
    </row>
    <row r="109" spans="1:41">
      <c r="A109" s="41" t="s">
        <v>465</v>
      </c>
      <c r="B109" s="41" t="s">
        <v>75</v>
      </c>
      <c r="C109" s="44" t="s">
        <v>466</v>
      </c>
      <c r="D109" s="41"/>
      <c r="E109" s="41"/>
      <c r="F109" s="41"/>
      <c r="G109" s="41"/>
      <c r="H109" s="41"/>
      <c r="I109" s="41"/>
      <c r="J109" s="41"/>
      <c r="K109" s="41"/>
    </row>
    <row r="110" spans="1:41">
      <c r="A110" s="41" t="s">
        <v>465</v>
      </c>
      <c r="B110" s="41" t="s">
        <v>76</v>
      </c>
      <c r="C110" s="44" t="s">
        <v>466</v>
      </c>
      <c r="D110" s="41"/>
      <c r="E110" s="41"/>
      <c r="F110" s="41"/>
      <c r="G110" s="41"/>
      <c r="H110" s="41"/>
      <c r="I110" s="41"/>
      <c r="J110" s="41"/>
      <c r="K110" s="41" t="s">
        <v>475</v>
      </c>
    </row>
    <row r="112" spans="1:41">
      <c r="A112" s="41" t="s">
        <v>476</v>
      </c>
      <c r="B112" s="41" t="s">
        <v>3</v>
      </c>
      <c r="C112" s="42" t="s">
        <v>477</v>
      </c>
      <c r="D112" s="41"/>
      <c r="E112" s="41"/>
      <c r="F112" s="41"/>
      <c r="G112" s="41"/>
      <c r="H112" s="41"/>
      <c r="I112" s="41"/>
      <c r="J112" s="41"/>
      <c r="L112" s="41" t="s">
        <v>478</v>
      </c>
    </row>
    <row r="113" spans="1:12">
      <c r="A113" s="41" t="s">
        <v>476</v>
      </c>
      <c r="B113" s="41" t="s">
        <v>82</v>
      </c>
      <c r="C113" s="44"/>
      <c r="D113" s="41"/>
      <c r="E113" s="41"/>
      <c r="F113" s="41"/>
      <c r="G113" s="41"/>
      <c r="H113" s="41"/>
      <c r="I113" s="41"/>
      <c r="J113" s="41"/>
      <c r="L113" s="41" t="s">
        <v>451</v>
      </c>
    </row>
    <row r="114" spans="1:12">
      <c r="A114" s="41" t="s">
        <v>476</v>
      </c>
      <c r="B114" s="41" t="s">
        <v>11</v>
      </c>
      <c r="C114" s="44"/>
      <c r="D114" s="41"/>
      <c r="E114" s="41"/>
      <c r="F114" s="41"/>
      <c r="G114" s="41"/>
      <c r="H114" s="41"/>
      <c r="I114" s="41"/>
      <c r="J114" s="41"/>
      <c r="L114" s="41" t="s">
        <v>479</v>
      </c>
    </row>
    <row r="115" spans="1:12">
      <c r="A115" s="41" t="s">
        <v>476</v>
      </c>
      <c r="B115" s="41" t="s">
        <v>13</v>
      </c>
      <c r="C115" s="44"/>
      <c r="D115" s="41"/>
      <c r="E115" s="41"/>
      <c r="F115" s="41"/>
      <c r="G115" s="41"/>
      <c r="H115" s="41"/>
      <c r="I115" s="41"/>
      <c r="J115" s="41"/>
      <c r="L115" s="41" t="s">
        <v>480</v>
      </c>
    </row>
    <row r="116" spans="1:12">
      <c r="A116" s="41" t="s">
        <v>476</v>
      </c>
      <c r="B116" s="41" t="s">
        <v>25</v>
      </c>
      <c r="C116" s="44"/>
      <c r="D116" s="41"/>
      <c r="E116" s="41"/>
      <c r="F116" s="41"/>
      <c r="G116" s="41"/>
      <c r="H116" s="41"/>
      <c r="I116" s="41"/>
      <c r="J116" s="41"/>
      <c r="L116" s="41" t="s">
        <v>481</v>
      </c>
    </row>
    <row r="117" spans="1:12">
      <c r="A117" s="41" t="s">
        <v>476</v>
      </c>
      <c r="B117" s="41" t="s">
        <v>26</v>
      </c>
      <c r="C117" s="44"/>
      <c r="D117" s="41"/>
      <c r="E117" s="41"/>
      <c r="F117" s="41"/>
      <c r="G117" s="41"/>
      <c r="H117" s="41"/>
      <c r="I117" s="41"/>
      <c r="J117" s="41"/>
      <c r="L117" s="46">
        <v>1.6000000000000001E-4</v>
      </c>
    </row>
    <row r="118" spans="1:12">
      <c r="A118" s="41" t="s">
        <v>476</v>
      </c>
      <c r="B118" s="41" t="s">
        <v>447</v>
      </c>
      <c r="C118" s="44"/>
      <c r="D118" s="41"/>
      <c r="E118" s="41"/>
      <c r="F118" s="41"/>
      <c r="G118" s="41"/>
      <c r="H118" s="41"/>
      <c r="I118" s="41"/>
      <c r="J118" s="41"/>
      <c r="L118" s="41" t="s">
        <v>482</v>
      </c>
    </row>
    <row r="119" spans="1:12">
      <c r="A119" s="41" t="s">
        <v>476</v>
      </c>
      <c r="B119" s="41" t="s">
        <v>32</v>
      </c>
      <c r="C119" s="44"/>
      <c r="D119" s="41"/>
      <c r="E119" s="41"/>
      <c r="F119" s="41"/>
      <c r="G119" s="41"/>
      <c r="H119" s="41"/>
      <c r="I119" s="41"/>
      <c r="J119" s="41"/>
      <c r="L119" s="46">
        <v>1E-3</v>
      </c>
    </row>
    <row r="120" spans="1:12">
      <c r="A120" s="41" t="s">
        <v>476</v>
      </c>
      <c r="B120" s="41" t="s">
        <v>33</v>
      </c>
      <c r="C120" s="44"/>
      <c r="D120" s="41"/>
      <c r="E120" s="41"/>
      <c r="F120" s="41"/>
      <c r="G120" s="41"/>
      <c r="H120" s="41"/>
      <c r="I120" s="41"/>
      <c r="J120" s="41"/>
      <c r="L120" s="46">
        <v>2E-3</v>
      </c>
    </row>
    <row r="121" spans="1:12">
      <c r="A121" s="41" t="s">
        <v>476</v>
      </c>
      <c r="B121" s="41" t="s">
        <v>35</v>
      </c>
      <c r="C121" s="44"/>
      <c r="D121" s="41"/>
      <c r="E121" s="41"/>
      <c r="F121" s="41"/>
      <c r="G121" s="41"/>
      <c r="H121" s="41"/>
      <c r="I121" s="41"/>
      <c r="J121" s="41"/>
      <c r="L121" s="41" t="s">
        <v>451</v>
      </c>
    </row>
    <row r="122" spans="1:12">
      <c r="A122" s="41" t="s">
        <v>476</v>
      </c>
      <c r="B122" s="41" t="s">
        <v>37</v>
      </c>
      <c r="C122" s="44"/>
      <c r="D122" s="41"/>
      <c r="E122" s="41"/>
      <c r="F122" s="41"/>
      <c r="G122" s="41"/>
      <c r="H122" s="41"/>
      <c r="I122" s="41"/>
      <c r="J122" s="41"/>
      <c r="L122" s="41"/>
    </row>
    <row r="123" spans="1:12">
      <c r="A123" s="41" t="s">
        <v>476</v>
      </c>
      <c r="B123" s="41" t="s">
        <v>41</v>
      </c>
      <c r="C123" s="44"/>
      <c r="D123" s="41"/>
      <c r="E123" s="41"/>
      <c r="F123" s="41"/>
      <c r="G123" s="41"/>
      <c r="H123" s="41"/>
      <c r="I123" s="41"/>
      <c r="J123" s="41"/>
      <c r="L123" s="41"/>
    </row>
    <row r="124" spans="1:12">
      <c r="A124" s="41" t="s">
        <v>476</v>
      </c>
      <c r="B124" s="41" t="s">
        <v>49</v>
      </c>
      <c r="C124" s="44"/>
      <c r="D124" s="41"/>
      <c r="E124" s="41"/>
      <c r="F124" s="41"/>
      <c r="G124" s="41"/>
      <c r="H124" s="41"/>
      <c r="I124" s="41"/>
      <c r="J124" s="41"/>
      <c r="L124" s="46">
        <v>4.0000000000000001E-3</v>
      </c>
    </row>
    <row r="125" spans="1:12">
      <c r="A125" s="41" t="s">
        <v>476</v>
      </c>
      <c r="B125" s="41" t="s">
        <v>51</v>
      </c>
      <c r="C125" s="44"/>
      <c r="D125" s="41"/>
      <c r="E125" s="41"/>
      <c r="F125" s="41"/>
      <c r="G125" s="41"/>
      <c r="H125" s="41"/>
      <c r="I125" s="41"/>
      <c r="J125" s="41"/>
      <c r="L125" s="41" t="s">
        <v>451</v>
      </c>
    </row>
    <row r="126" spans="1:12">
      <c r="A126" s="41" t="s">
        <v>476</v>
      </c>
      <c r="B126" s="41" t="s">
        <v>62</v>
      </c>
      <c r="C126" s="44"/>
      <c r="D126" s="41"/>
      <c r="E126" s="41"/>
      <c r="F126" s="41"/>
      <c r="G126" s="41"/>
      <c r="H126" s="41"/>
      <c r="I126" s="41"/>
      <c r="J126" s="41"/>
      <c r="L126" s="41" t="s">
        <v>483</v>
      </c>
    </row>
    <row r="127" spans="1:12">
      <c r="A127" s="41" t="s">
        <v>476</v>
      </c>
      <c r="B127" s="41" t="s">
        <v>91</v>
      </c>
      <c r="C127" s="44"/>
      <c r="D127" s="41"/>
      <c r="E127" s="41"/>
      <c r="F127" s="41"/>
      <c r="G127" s="41"/>
      <c r="H127" s="41"/>
      <c r="I127" s="41"/>
      <c r="J127" s="41"/>
      <c r="L127" s="41" t="s">
        <v>484</v>
      </c>
    </row>
    <row r="128" spans="1:12">
      <c r="A128" s="41" t="s">
        <v>476</v>
      </c>
      <c r="B128" s="41" t="s">
        <v>66</v>
      </c>
      <c r="C128" s="44"/>
      <c r="D128" s="41"/>
      <c r="E128" s="41"/>
      <c r="F128" s="41"/>
      <c r="G128" s="41"/>
      <c r="H128" s="41"/>
      <c r="I128" s="41"/>
      <c r="J128" s="41"/>
      <c r="L128" s="41" t="s">
        <v>485</v>
      </c>
    </row>
    <row r="129" spans="1:12">
      <c r="A129" s="41" t="s">
        <v>476</v>
      </c>
      <c r="B129" s="41" t="s">
        <v>69</v>
      </c>
      <c r="C129" s="44"/>
      <c r="D129" s="41"/>
      <c r="E129" s="41"/>
      <c r="F129" s="41"/>
      <c r="G129" s="41"/>
      <c r="H129" s="41"/>
      <c r="I129" s="41"/>
      <c r="J129" s="41"/>
      <c r="L129" s="41"/>
    </row>
    <row r="130" spans="1:12">
      <c r="A130" s="41" t="s">
        <v>476</v>
      </c>
      <c r="B130" s="41" t="s">
        <v>72</v>
      </c>
      <c r="C130" s="44"/>
      <c r="D130" s="41"/>
      <c r="E130" s="41"/>
      <c r="F130" s="41"/>
      <c r="G130" s="41"/>
      <c r="H130" s="41"/>
      <c r="I130" s="41"/>
      <c r="J130" s="41"/>
      <c r="L130" s="41" t="s">
        <v>486</v>
      </c>
    </row>
    <row r="131" spans="1:12">
      <c r="A131" s="41" t="s">
        <v>476</v>
      </c>
      <c r="B131" s="41" t="s">
        <v>75</v>
      </c>
      <c r="C131" s="44"/>
      <c r="D131" s="41"/>
      <c r="E131" s="41"/>
      <c r="F131" s="41"/>
      <c r="G131" s="41"/>
      <c r="H131" s="41"/>
      <c r="I131" s="41"/>
      <c r="J131" s="41"/>
      <c r="L131" s="41" t="s">
        <v>451</v>
      </c>
    </row>
    <row r="132" spans="1:12">
      <c r="A132" s="41" t="s">
        <v>476</v>
      </c>
      <c r="B132" s="41" t="s">
        <v>76</v>
      </c>
      <c r="C132" s="44"/>
      <c r="D132" s="41"/>
      <c r="E132" s="41"/>
      <c r="F132" s="41"/>
      <c r="G132" s="41"/>
      <c r="H132" s="41"/>
      <c r="I132" s="41"/>
      <c r="J132" s="41"/>
      <c r="L132" s="41" t="s">
        <v>487</v>
      </c>
    </row>
    <row r="133" spans="1:12">
      <c r="A133" s="41" t="s">
        <v>488</v>
      </c>
      <c r="B133" s="41" t="s">
        <v>3</v>
      </c>
      <c r="C133" s="44"/>
      <c r="D133" s="41"/>
      <c r="E133" s="41"/>
      <c r="F133" s="41"/>
      <c r="G133" s="41"/>
      <c r="H133" s="41"/>
      <c r="I133" s="41"/>
      <c r="J133" s="41"/>
      <c r="L133" s="41" t="s">
        <v>489</v>
      </c>
    </row>
    <row r="134" spans="1:12">
      <c r="A134" s="41" t="s">
        <v>488</v>
      </c>
      <c r="B134" s="41" t="s">
        <v>82</v>
      </c>
      <c r="C134" s="44"/>
      <c r="D134" s="41"/>
      <c r="E134" s="41"/>
      <c r="F134" s="41"/>
      <c r="G134" s="41"/>
      <c r="H134" s="41"/>
      <c r="I134" s="41"/>
      <c r="J134" s="41"/>
      <c r="L134" s="41" t="s">
        <v>490</v>
      </c>
    </row>
    <row r="135" spans="1:12">
      <c r="A135" s="41" t="s">
        <v>488</v>
      </c>
      <c r="B135" s="41" t="s">
        <v>11</v>
      </c>
      <c r="C135" s="44"/>
      <c r="D135" s="41"/>
      <c r="E135" s="41"/>
      <c r="F135" s="41"/>
      <c r="G135" s="41"/>
      <c r="H135" s="41"/>
      <c r="I135" s="41"/>
      <c r="J135" s="41"/>
      <c r="L135" s="41" t="s">
        <v>491</v>
      </c>
    </row>
    <row r="136" spans="1:12">
      <c r="A136" s="41" t="s">
        <v>488</v>
      </c>
      <c r="B136" s="41" t="s">
        <v>13</v>
      </c>
      <c r="C136" s="44"/>
      <c r="D136" s="41"/>
      <c r="E136" s="41"/>
      <c r="F136" s="41"/>
      <c r="G136" s="41"/>
      <c r="H136" s="41"/>
      <c r="I136" s="41"/>
      <c r="J136" s="41"/>
      <c r="L136" s="41" t="s">
        <v>492</v>
      </c>
    </row>
    <row r="137" spans="1:12">
      <c r="A137" s="41" t="s">
        <v>488</v>
      </c>
      <c r="B137" s="41" t="s">
        <v>25</v>
      </c>
      <c r="C137" s="44"/>
      <c r="D137" s="41"/>
      <c r="E137" s="41"/>
      <c r="F137" s="41"/>
      <c r="G137" s="41"/>
      <c r="H137" s="41"/>
      <c r="I137" s="41"/>
      <c r="J137" s="41"/>
      <c r="L137" s="41"/>
    </row>
    <row r="138" spans="1:12">
      <c r="A138" s="41" t="s">
        <v>488</v>
      </c>
      <c r="B138" s="41" t="s">
        <v>26</v>
      </c>
      <c r="C138" s="44"/>
      <c r="D138" s="41"/>
      <c r="E138" s="41"/>
      <c r="F138" s="41"/>
      <c r="G138" s="41"/>
      <c r="H138" s="41"/>
      <c r="I138" s="41"/>
      <c r="J138" s="41"/>
      <c r="L138" s="41" t="s">
        <v>493</v>
      </c>
    </row>
    <row r="139" spans="1:12">
      <c r="A139" s="41" t="s">
        <v>488</v>
      </c>
      <c r="B139" s="41" t="s">
        <v>447</v>
      </c>
      <c r="C139" s="44"/>
      <c r="D139" s="41"/>
      <c r="E139" s="41"/>
      <c r="F139" s="41"/>
      <c r="G139" s="41"/>
      <c r="H139" s="41"/>
      <c r="I139" s="41"/>
      <c r="J139" s="41"/>
      <c r="L139" s="41" t="s">
        <v>494</v>
      </c>
    </row>
    <row r="140" spans="1:12">
      <c r="A140" s="41" t="s">
        <v>488</v>
      </c>
      <c r="B140" s="41" t="s">
        <v>32</v>
      </c>
      <c r="C140" s="44"/>
      <c r="D140" s="41"/>
      <c r="E140" s="41"/>
      <c r="F140" s="41"/>
      <c r="G140" s="41"/>
      <c r="H140" s="41"/>
      <c r="I140" s="41"/>
      <c r="J140" s="41"/>
      <c r="L140" s="41" t="s">
        <v>495</v>
      </c>
    </row>
    <row r="141" spans="1:12">
      <c r="A141" s="41" t="s">
        <v>488</v>
      </c>
      <c r="B141" s="41" t="s">
        <v>33</v>
      </c>
      <c r="C141" s="44"/>
      <c r="D141" s="41"/>
      <c r="E141" s="41"/>
      <c r="F141" s="41"/>
      <c r="G141" s="41"/>
      <c r="H141" s="41"/>
      <c r="I141" s="41"/>
      <c r="J141" s="41"/>
      <c r="L141" s="41" t="s">
        <v>496</v>
      </c>
    </row>
    <row r="142" spans="1:12">
      <c r="A142" s="41" t="s">
        <v>488</v>
      </c>
      <c r="B142" s="41" t="s">
        <v>35</v>
      </c>
      <c r="C142" s="44"/>
      <c r="D142" s="41"/>
      <c r="E142" s="41"/>
      <c r="F142" s="41"/>
      <c r="G142" s="41"/>
      <c r="H142" s="41"/>
      <c r="I142" s="41"/>
      <c r="J142" s="41"/>
      <c r="L142" s="41"/>
    </row>
    <row r="143" spans="1:12">
      <c r="A143" s="41" t="s">
        <v>488</v>
      </c>
      <c r="B143" s="41" t="s">
        <v>37</v>
      </c>
      <c r="C143" s="44"/>
      <c r="D143" s="41"/>
      <c r="E143" s="41"/>
      <c r="F143" s="41"/>
      <c r="G143" s="41"/>
      <c r="H143" s="41"/>
      <c r="I143" s="41"/>
      <c r="J143" s="41"/>
      <c r="L143" s="41" t="s">
        <v>497</v>
      </c>
    </row>
    <row r="144" spans="1:12">
      <c r="A144" s="41" t="s">
        <v>488</v>
      </c>
      <c r="B144" s="41" t="s">
        <v>41</v>
      </c>
      <c r="C144" s="44"/>
      <c r="D144" s="41"/>
      <c r="E144" s="41"/>
      <c r="F144" s="41"/>
      <c r="G144" s="41"/>
      <c r="H144" s="41"/>
      <c r="I144" s="41"/>
      <c r="J144" s="41"/>
      <c r="L144" s="41" t="s">
        <v>498</v>
      </c>
    </row>
    <row r="145" spans="1:12">
      <c r="A145" s="41" t="s">
        <v>488</v>
      </c>
      <c r="B145" s="41" t="s">
        <v>49</v>
      </c>
      <c r="C145" s="44"/>
      <c r="D145" s="41"/>
      <c r="E145" s="41"/>
      <c r="F145" s="41"/>
      <c r="G145" s="41"/>
      <c r="H145" s="41"/>
      <c r="I145" s="41"/>
      <c r="J145" s="41"/>
      <c r="L145" s="41" t="s">
        <v>499</v>
      </c>
    </row>
    <row r="146" spans="1:12">
      <c r="A146" s="41" t="s">
        <v>488</v>
      </c>
      <c r="B146" s="41" t="s">
        <v>51</v>
      </c>
      <c r="C146" s="44"/>
      <c r="D146" s="41"/>
      <c r="E146" s="41"/>
      <c r="F146" s="41"/>
      <c r="G146" s="41"/>
      <c r="H146" s="41"/>
      <c r="I146" s="41"/>
      <c r="J146" s="41"/>
      <c r="L146" s="41" t="s">
        <v>500</v>
      </c>
    </row>
    <row r="147" spans="1:12">
      <c r="A147" s="41" t="s">
        <v>488</v>
      </c>
      <c r="B147" s="41" t="s">
        <v>62</v>
      </c>
      <c r="C147" s="44"/>
      <c r="D147" s="41"/>
      <c r="E147" s="41"/>
      <c r="F147" s="41"/>
      <c r="G147" s="41"/>
      <c r="H147" s="41"/>
      <c r="I147" s="41"/>
      <c r="J147" s="41"/>
      <c r="L147" s="41" t="s">
        <v>501</v>
      </c>
    </row>
    <row r="148" spans="1:12">
      <c r="A148" s="41" t="s">
        <v>488</v>
      </c>
      <c r="B148" s="41" t="s">
        <v>91</v>
      </c>
      <c r="C148" s="44"/>
      <c r="D148" s="41"/>
      <c r="E148" s="41"/>
      <c r="F148" s="41"/>
      <c r="G148" s="41"/>
      <c r="H148" s="41"/>
      <c r="I148" s="41"/>
      <c r="J148" s="41"/>
      <c r="L148" s="41" t="s">
        <v>502</v>
      </c>
    </row>
    <row r="149" spans="1:12">
      <c r="A149" s="41" t="s">
        <v>488</v>
      </c>
      <c r="B149" s="41" t="s">
        <v>66</v>
      </c>
      <c r="C149" s="44"/>
      <c r="D149" s="41"/>
      <c r="E149" s="41"/>
      <c r="F149" s="41"/>
      <c r="G149" s="41"/>
      <c r="H149" s="41"/>
      <c r="I149" s="41"/>
      <c r="J149" s="41"/>
      <c r="L149" s="41" t="s">
        <v>503</v>
      </c>
    </row>
    <row r="150" spans="1:12">
      <c r="A150" s="41" t="s">
        <v>488</v>
      </c>
      <c r="B150" s="41" t="s">
        <v>69</v>
      </c>
      <c r="C150" s="44"/>
      <c r="D150" s="41"/>
      <c r="E150" s="41"/>
      <c r="F150" s="41"/>
      <c r="G150" s="41"/>
      <c r="H150" s="41"/>
      <c r="I150" s="41"/>
      <c r="J150" s="41"/>
      <c r="L150" s="41" t="s">
        <v>504</v>
      </c>
    </row>
    <row r="151" spans="1:12">
      <c r="A151" s="41" t="s">
        <v>488</v>
      </c>
      <c r="B151" s="41" t="s">
        <v>72</v>
      </c>
      <c r="C151" s="44"/>
      <c r="D151" s="41"/>
      <c r="E151" s="41"/>
      <c r="F151" s="41"/>
      <c r="G151" s="41"/>
      <c r="H151" s="41"/>
      <c r="I151" s="41"/>
      <c r="J151" s="41"/>
      <c r="L151" s="41" t="s">
        <v>505</v>
      </c>
    </row>
    <row r="152" spans="1:12">
      <c r="A152" s="41" t="s">
        <v>488</v>
      </c>
      <c r="B152" s="41" t="s">
        <v>75</v>
      </c>
      <c r="C152" s="44"/>
      <c r="D152" s="41"/>
      <c r="E152" s="41"/>
      <c r="F152" s="41"/>
      <c r="G152" s="41"/>
      <c r="H152" s="41"/>
      <c r="I152" s="41"/>
      <c r="J152" s="41"/>
      <c r="L152" s="41" t="s">
        <v>506</v>
      </c>
    </row>
    <row r="153" spans="1:12">
      <c r="A153" s="41" t="s">
        <v>488</v>
      </c>
      <c r="B153" s="41" t="s">
        <v>76</v>
      </c>
      <c r="C153" s="44"/>
      <c r="D153" s="41"/>
      <c r="E153" s="41"/>
      <c r="F153" s="41"/>
      <c r="G153" s="41"/>
      <c r="H153" s="41"/>
      <c r="I153" s="41"/>
      <c r="J153" s="41"/>
      <c r="L153" s="41" t="s">
        <v>507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ET54"/>
  <sheetViews>
    <sheetView zoomScale="80" zoomScaleNormal="80" workbookViewId="0">
      <pane xSplit="5" ySplit="1" topLeftCell="G2" activePane="bottomRight" state="frozen"/>
      <selection pane="topRight" activeCell="F1" sqref="F1"/>
      <selection pane="bottomLeft" activeCell="A2" sqref="A2"/>
      <selection pane="bottomRight" activeCell="U29" sqref="U29"/>
    </sheetView>
  </sheetViews>
  <sheetFormatPr defaultColWidth="9.1796875" defaultRowHeight="10.5"/>
  <cols>
    <col min="1" max="1" width="9.1796875" style="7"/>
    <col min="2" max="2" width="5.1796875" style="7" customWidth="1"/>
    <col min="3" max="3" width="3.453125" style="7" customWidth="1"/>
    <col min="4" max="4" width="46" style="7" customWidth="1"/>
    <col min="5" max="5" width="10" style="5" hidden="1" customWidth="1"/>
    <col min="6" max="6" width="4.26953125" style="5" hidden="1" customWidth="1"/>
    <col min="7" max="91" width="3.453125" style="5" customWidth="1"/>
    <col min="92" max="99" width="4.26953125" style="5" customWidth="1"/>
    <col min="100" max="16384" width="9.1796875" style="5"/>
  </cols>
  <sheetData>
    <row r="1" spans="1:150" s="8" customFormat="1" ht="109.5" customHeight="1">
      <c r="A1" s="9"/>
      <c r="B1" s="9"/>
      <c r="C1" s="9"/>
      <c r="D1" s="9"/>
      <c r="E1" s="8" t="s">
        <v>0</v>
      </c>
      <c r="F1" s="3" t="s">
        <v>0</v>
      </c>
      <c r="G1" s="3" t="s">
        <v>40</v>
      </c>
      <c r="H1" s="3" t="s">
        <v>53</v>
      </c>
      <c r="I1" s="3" t="s">
        <v>70</v>
      </c>
      <c r="J1" s="3" t="s">
        <v>73</v>
      </c>
      <c r="K1" s="3" t="s">
        <v>80</v>
      </c>
      <c r="L1" s="3" t="s">
        <v>82</v>
      </c>
      <c r="M1" s="3" t="s">
        <v>7</v>
      </c>
      <c r="N1" s="3" t="s">
        <v>85</v>
      </c>
      <c r="O1" s="3" t="s">
        <v>32</v>
      </c>
      <c r="P1" s="3" t="s">
        <v>33</v>
      </c>
      <c r="Q1" s="3" t="s">
        <v>37</v>
      </c>
      <c r="R1" s="3" t="s">
        <v>41</v>
      </c>
      <c r="S1" s="3" t="s">
        <v>47</v>
      </c>
      <c r="T1" s="3" t="s">
        <v>58</v>
      </c>
      <c r="U1" s="3" t="s">
        <v>91</v>
      </c>
      <c r="V1" s="3" t="s">
        <v>93</v>
      </c>
      <c r="W1" s="3" t="s">
        <v>79</v>
      </c>
      <c r="X1" s="3" t="s">
        <v>1</v>
      </c>
      <c r="Y1" s="3" t="s">
        <v>4</v>
      </c>
      <c r="Z1" s="3" t="s">
        <v>8</v>
      </c>
      <c r="AA1" s="3" t="s">
        <v>9</v>
      </c>
      <c r="AB1" s="3" t="s">
        <v>12</v>
      </c>
      <c r="AC1" s="3" t="s">
        <v>16</v>
      </c>
      <c r="AD1" s="3" t="s">
        <v>17</v>
      </c>
      <c r="AE1" s="3" t="s">
        <v>18</v>
      </c>
      <c r="AF1" s="3" t="s">
        <v>19</v>
      </c>
      <c r="AG1" s="3" t="s">
        <v>23</v>
      </c>
      <c r="AH1" s="3" t="s">
        <v>24</v>
      </c>
      <c r="AI1" s="3" t="s">
        <v>25</v>
      </c>
      <c r="AJ1" s="3" t="s">
        <v>26</v>
      </c>
      <c r="AK1" s="3" t="s">
        <v>27</v>
      </c>
      <c r="AL1" s="3" t="s">
        <v>30</v>
      </c>
      <c r="AM1" s="3" t="s">
        <v>31</v>
      </c>
      <c r="AN1" s="3" t="s">
        <v>34</v>
      </c>
      <c r="AO1" s="3" t="s">
        <v>35</v>
      </c>
      <c r="AP1" s="3" t="s">
        <v>42</v>
      </c>
      <c r="AQ1" s="3" t="s">
        <v>44</v>
      </c>
      <c r="AR1" s="3" t="s">
        <v>45</v>
      </c>
      <c r="AS1" s="3" t="s">
        <v>48</v>
      </c>
      <c r="AT1" s="3" t="s">
        <v>88</v>
      </c>
      <c r="AU1" s="3" t="s">
        <v>50</v>
      </c>
      <c r="AV1" s="3" t="s">
        <v>51</v>
      </c>
      <c r="AW1" s="3" t="s">
        <v>54</v>
      </c>
      <c r="AX1" s="3" t="s">
        <v>59</v>
      </c>
      <c r="AY1" s="3" t="s">
        <v>60</v>
      </c>
      <c r="AZ1" s="3" t="s">
        <v>61</v>
      </c>
      <c r="BA1" s="3" t="s">
        <v>62</v>
      </c>
      <c r="BB1" s="3" t="s">
        <v>63</v>
      </c>
      <c r="BC1" s="3" t="s">
        <v>64</v>
      </c>
      <c r="BD1" s="3" t="s">
        <v>65</v>
      </c>
      <c r="BE1" s="3" t="s">
        <v>66</v>
      </c>
      <c r="BF1" s="3" t="s">
        <v>68</v>
      </c>
      <c r="BG1" s="3" t="s">
        <v>69</v>
      </c>
      <c r="BH1" s="3" t="s">
        <v>72</v>
      </c>
      <c r="BI1" s="3" t="s">
        <v>74</v>
      </c>
      <c r="BJ1" s="3" t="s">
        <v>75</v>
      </c>
      <c r="BK1" s="3" t="s">
        <v>81</v>
      </c>
      <c r="BL1" s="3" t="s">
        <v>83</v>
      </c>
      <c r="BM1" s="3" t="s">
        <v>6</v>
      </c>
      <c r="BN1" s="3" t="s">
        <v>38</v>
      </c>
      <c r="BO1" s="3" t="s">
        <v>39</v>
      </c>
      <c r="BP1" s="3" t="s">
        <v>86</v>
      </c>
      <c r="BQ1" s="3" t="s">
        <v>43</v>
      </c>
      <c r="BR1" s="3" t="s">
        <v>89</v>
      </c>
      <c r="BS1" s="3" t="s">
        <v>55</v>
      </c>
      <c r="BT1" s="3" t="s">
        <v>92</v>
      </c>
      <c r="BU1" s="3" t="s">
        <v>95</v>
      </c>
      <c r="BV1" s="3" t="s">
        <v>3</v>
      </c>
      <c r="BW1" s="3" t="s">
        <v>84</v>
      </c>
      <c r="BX1" s="3" t="s">
        <v>11</v>
      </c>
      <c r="BY1" s="3" t="s">
        <v>13</v>
      </c>
      <c r="BZ1" s="3" t="s">
        <v>15</v>
      </c>
      <c r="CA1" s="3" t="s">
        <v>21</v>
      </c>
      <c r="CB1" s="3" t="s">
        <v>22</v>
      </c>
      <c r="CC1" s="3" t="s">
        <v>28</v>
      </c>
      <c r="CD1" s="3" t="s">
        <v>29</v>
      </c>
      <c r="CE1" s="3" t="s">
        <v>36</v>
      </c>
      <c r="CF1" s="3" t="s">
        <v>49</v>
      </c>
      <c r="CG1" s="3" t="s">
        <v>52</v>
      </c>
      <c r="CH1" s="3" t="s">
        <v>56</v>
      </c>
      <c r="CI1" s="3" t="s">
        <v>57</v>
      </c>
      <c r="CJ1" s="3" t="s">
        <v>71</v>
      </c>
      <c r="CK1" s="3" t="s">
        <v>76</v>
      </c>
      <c r="CL1" s="3" t="s">
        <v>77</v>
      </c>
      <c r="CM1" s="3" t="s">
        <v>78</v>
      </c>
    </row>
    <row r="2" spans="1:150">
      <c r="E2" s="5" t="s">
        <v>166</v>
      </c>
      <c r="F2" s="1" t="s">
        <v>166</v>
      </c>
      <c r="G2" s="1" t="s">
        <v>167</v>
      </c>
      <c r="H2" s="1" t="s">
        <v>167</v>
      </c>
      <c r="I2" s="1" t="s">
        <v>167</v>
      </c>
      <c r="J2" s="1" t="s">
        <v>167</v>
      </c>
      <c r="K2" s="1" t="s">
        <v>167</v>
      </c>
      <c r="L2" s="1" t="s">
        <v>168</v>
      </c>
      <c r="M2" s="1" t="s">
        <v>168</v>
      </c>
      <c r="N2" s="1" t="s">
        <v>168</v>
      </c>
      <c r="O2" s="1" t="s">
        <v>168</v>
      </c>
      <c r="P2" s="1" t="s">
        <v>168</v>
      </c>
      <c r="Q2" s="1" t="s">
        <v>168</v>
      </c>
      <c r="R2" s="1" t="s">
        <v>168</v>
      </c>
      <c r="S2" s="1" t="s">
        <v>168</v>
      </c>
      <c r="T2" s="1" t="s">
        <v>168</v>
      </c>
      <c r="U2" s="1" t="s">
        <v>168</v>
      </c>
      <c r="V2" s="1" t="s">
        <v>168</v>
      </c>
      <c r="W2" s="1" t="s">
        <v>168</v>
      </c>
      <c r="X2" s="1" t="s">
        <v>169</v>
      </c>
      <c r="Y2" s="1" t="s">
        <v>169</v>
      </c>
      <c r="Z2" s="1" t="s">
        <v>169</v>
      </c>
      <c r="AA2" s="1" t="s">
        <v>169</v>
      </c>
      <c r="AB2" s="1" t="s">
        <v>169</v>
      </c>
      <c r="AC2" s="1" t="s">
        <v>169</v>
      </c>
      <c r="AD2" s="1" t="s">
        <v>169</v>
      </c>
      <c r="AE2" s="1" t="s">
        <v>169</v>
      </c>
      <c r="AF2" s="1" t="s">
        <v>169</v>
      </c>
      <c r="AG2" s="1" t="s">
        <v>169</v>
      </c>
      <c r="AH2" s="1" t="s">
        <v>169</v>
      </c>
      <c r="AI2" s="1" t="s">
        <v>169</v>
      </c>
      <c r="AJ2" s="1" t="s">
        <v>169</v>
      </c>
      <c r="AK2" s="1" t="s">
        <v>169</v>
      </c>
      <c r="AL2" s="1" t="s">
        <v>169</v>
      </c>
      <c r="AM2" s="1" t="s">
        <v>169</v>
      </c>
      <c r="AN2" s="1" t="s">
        <v>169</v>
      </c>
      <c r="AO2" s="1" t="s">
        <v>169</v>
      </c>
      <c r="AP2" s="1" t="s">
        <v>169</v>
      </c>
      <c r="AQ2" s="1" t="s">
        <v>169</v>
      </c>
      <c r="AR2" s="1" t="s">
        <v>169</v>
      </c>
      <c r="AS2" s="1" t="s">
        <v>169</v>
      </c>
      <c r="AT2" s="1" t="s">
        <v>169</v>
      </c>
      <c r="AU2" s="1" t="s">
        <v>169</v>
      </c>
      <c r="AV2" s="1" t="s">
        <v>169</v>
      </c>
      <c r="AW2" s="1" t="s">
        <v>169</v>
      </c>
      <c r="AX2" s="1" t="s">
        <v>169</v>
      </c>
      <c r="AY2" s="1" t="s">
        <v>169</v>
      </c>
      <c r="AZ2" s="1" t="s">
        <v>169</v>
      </c>
      <c r="BA2" s="1" t="s">
        <v>169</v>
      </c>
      <c r="BB2" s="1" t="s">
        <v>169</v>
      </c>
      <c r="BC2" s="1" t="s">
        <v>169</v>
      </c>
      <c r="BD2" s="1" t="s">
        <v>169</v>
      </c>
      <c r="BE2" s="1" t="s">
        <v>169</v>
      </c>
      <c r="BF2" s="1" t="s">
        <v>169</v>
      </c>
      <c r="BG2" s="1" t="s">
        <v>169</v>
      </c>
      <c r="BH2" s="1" t="s">
        <v>169</v>
      </c>
      <c r="BI2" s="1" t="s">
        <v>169</v>
      </c>
      <c r="BJ2" s="1" t="s">
        <v>169</v>
      </c>
      <c r="BK2" s="1" t="s">
        <v>170</v>
      </c>
      <c r="BL2" s="1" t="s">
        <v>170</v>
      </c>
      <c r="BM2" s="1" t="s">
        <v>170</v>
      </c>
      <c r="BN2" s="1" t="s">
        <v>170</v>
      </c>
      <c r="BO2" s="1" t="s">
        <v>170</v>
      </c>
      <c r="BP2" s="1" t="s">
        <v>170</v>
      </c>
      <c r="BQ2" s="1" t="s">
        <v>170</v>
      </c>
      <c r="BR2" s="1" t="s">
        <v>170</v>
      </c>
      <c r="BS2" s="1" t="s">
        <v>170</v>
      </c>
      <c r="BT2" s="1" t="s">
        <v>170</v>
      </c>
      <c r="BU2" s="1" t="s">
        <v>170</v>
      </c>
      <c r="BV2" s="1" t="s">
        <v>171</v>
      </c>
      <c r="BW2" s="1" t="s">
        <v>171</v>
      </c>
      <c r="BX2" s="1" t="s">
        <v>171</v>
      </c>
      <c r="BY2" s="1" t="s">
        <v>171</v>
      </c>
      <c r="BZ2" s="1" t="s">
        <v>171</v>
      </c>
      <c r="CA2" s="1" t="s">
        <v>171</v>
      </c>
      <c r="CB2" s="1" t="s">
        <v>171</v>
      </c>
      <c r="CC2" s="1" t="s">
        <v>171</v>
      </c>
      <c r="CD2" s="1" t="s">
        <v>171</v>
      </c>
      <c r="CE2" s="1" t="s">
        <v>171</v>
      </c>
      <c r="CF2" s="1" t="s">
        <v>171</v>
      </c>
      <c r="CG2" s="1" t="s">
        <v>171</v>
      </c>
      <c r="CH2" s="1" t="s">
        <v>171</v>
      </c>
      <c r="CI2" s="1" t="s">
        <v>171</v>
      </c>
      <c r="CJ2" s="1" t="s">
        <v>171</v>
      </c>
      <c r="CK2" s="1" t="s">
        <v>171</v>
      </c>
      <c r="CL2" s="1" t="s">
        <v>171</v>
      </c>
      <c r="CM2" s="1" t="s">
        <v>171</v>
      </c>
    </row>
    <row r="3" spans="1:150">
      <c r="B3" s="10" t="s">
        <v>276</v>
      </c>
    </row>
    <row r="4" spans="1:150" s="4" customFormat="1">
      <c r="A4" s="11"/>
      <c r="B4" s="11"/>
      <c r="C4" s="11" t="s">
        <v>277</v>
      </c>
      <c r="D4" s="11"/>
      <c r="E4" s="4" t="s">
        <v>277</v>
      </c>
      <c r="F4" s="4" t="s">
        <v>277</v>
      </c>
      <c r="G4" s="4" t="s">
        <v>184</v>
      </c>
      <c r="H4" s="4" t="s">
        <v>184</v>
      </c>
      <c r="I4" s="4" t="s">
        <v>184</v>
      </c>
      <c r="J4" s="4" t="s">
        <v>184</v>
      </c>
      <c r="K4" s="4" t="s">
        <v>184</v>
      </c>
      <c r="L4" s="4" t="s">
        <v>184</v>
      </c>
      <c r="M4" s="4" t="s">
        <v>184</v>
      </c>
      <c r="N4" s="4" t="s">
        <v>184</v>
      </c>
      <c r="O4" s="4" t="s">
        <v>184</v>
      </c>
      <c r="P4" s="4" t="s">
        <v>184</v>
      </c>
      <c r="Q4" s="4" t="s">
        <v>184</v>
      </c>
      <c r="R4" s="4" t="s">
        <v>184</v>
      </c>
      <c r="S4" s="4" t="s">
        <v>184</v>
      </c>
      <c r="T4" s="4" t="s">
        <v>184</v>
      </c>
      <c r="U4" s="4" t="s">
        <v>184</v>
      </c>
      <c r="V4" s="4" t="s">
        <v>184</v>
      </c>
      <c r="W4" s="4" t="s">
        <v>184</v>
      </c>
      <c r="X4" s="4" t="s">
        <v>184</v>
      </c>
      <c r="Y4" s="4" t="s">
        <v>184</v>
      </c>
      <c r="Z4" s="4" t="s">
        <v>184</v>
      </c>
      <c r="AA4" s="4" t="s">
        <v>184</v>
      </c>
      <c r="AB4" s="4" t="s">
        <v>184</v>
      </c>
      <c r="AC4" s="4" t="s">
        <v>184</v>
      </c>
      <c r="AD4" s="4" t="s">
        <v>184</v>
      </c>
      <c r="AE4" s="4" t="s">
        <v>184</v>
      </c>
      <c r="AF4" s="4" t="s">
        <v>184</v>
      </c>
      <c r="AG4" s="4" t="s">
        <v>184</v>
      </c>
      <c r="AH4" s="4" t="s">
        <v>184</v>
      </c>
      <c r="AI4" s="4" t="s">
        <v>184</v>
      </c>
      <c r="AJ4" s="4" t="s">
        <v>184</v>
      </c>
      <c r="AK4" s="4" t="s">
        <v>184</v>
      </c>
      <c r="AL4" s="4" t="s">
        <v>184</v>
      </c>
      <c r="AM4" s="4" t="s">
        <v>184</v>
      </c>
      <c r="AN4" s="4" t="s">
        <v>184</v>
      </c>
      <c r="AO4" s="4" t="s">
        <v>184</v>
      </c>
      <c r="AP4" s="4" t="s">
        <v>184</v>
      </c>
      <c r="AQ4" s="4" t="s">
        <v>184</v>
      </c>
      <c r="AR4" s="4" t="s">
        <v>184</v>
      </c>
      <c r="AS4" s="4" t="s">
        <v>184</v>
      </c>
      <c r="AT4" s="4" t="s">
        <v>184</v>
      </c>
      <c r="AU4" s="4" t="s">
        <v>184</v>
      </c>
      <c r="AV4" s="4" t="s">
        <v>184</v>
      </c>
      <c r="AW4" s="4" t="s">
        <v>184</v>
      </c>
      <c r="AX4" s="4" t="s">
        <v>184</v>
      </c>
      <c r="AY4" s="4" t="s">
        <v>184</v>
      </c>
      <c r="AZ4" s="4" t="s">
        <v>184</v>
      </c>
      <c r="BA4" s="4" t="s">
        <v>184</v>
      </c>
      <c r="BB4" s="4" t="s">
        <v>184</v>
      </c>
      <c r="BC4" s="4" t="s">
        <v>184</v>
      </c>
      <c r="BD4" s="4" t="s">
        <v>184</v>
      </c>
      <c r="BE4" s="4" t="s">
        <v>184</v>
      </c>
      <c r="BF4" s="4" t="s">
        <v>184</v>
      </c>
      <c r="BG4" s="4" t="s">
        <v>184</v>
      </c>
      <c r="BH4" s="4" t="s">
        <v>184</v>
      </c>
      <c r="BI4" s="4" t="s">
        <v>184</v>
      </c>
      <c r="BJ4" s="4" t="s">
        <v>184</v>
      </c>
      <c r="BK4" s="4" t="s">
        <v>184</v>
      </c>
      <c r="BL4" s="4" t="s">
        <v>184</v>
      </c>
      <c r="BM4" s="4" t="s">
        <v>184</v>
      </c>
      <c r="BN4" s="4" t="s">
        <v>184</v>
      </c>
      <c r="BO4" s="4" t="s">
        <v>184</v>
      </c>
      <c r="BP4" s="4" t="s">
        <v>184</v>
      </c>
      <c r="BQ4" s="4" t="s">
        <v>184</v>
      </c>
      <c r="BR4" s="4" t="s">
        <v>184</v>
      </c>
      <c r="BS4" s="4" t="s">
        <v>184</v>
      </c>
      <c r="BT4" s="4" t="s">
        <v>184</v>
      </c>
      <c r="BU4" s="4" t="s">
        <v>184</v>
      </c>
      <c r="BV4" s="4" t="s">
        <v>184</v>
      </c>
      <c r="BW4" s="4" t="s">
        <v>184</v>
      </c>
      <c r="BX4" s="4" t="s">
        <v>184</v>
      </c>
      <c r="BY4" s="4" t="s">
        <v>184</v>
      </c>
      <c r="BZ4" s="4" t="s">
        <v>184</v>
      </c>
      <c r="CA4" s="4" t="s">
        <v>184</v>
      </c>
      <c r="CB4" s="4" t="s">
        <v>184</v>
      </c>
      <c r="CC4" s="4" t="s">
        <v>184</v>
      </c>
      <c r="CD4" s="4" t="s">
        <v>184</v>
      </c>
      <c r="CE4" s="4" t="s">
        <v>184</v>
      </c>
      <c r="CF4" s="4" t="s">
        <v>184</v>
      </c>
      <c r="CG4" s="4" t="s">
        <v>184</v>
      </c>
      <c r="CH4" s="4" t="s">
        <v>184</v>
      </c>
      <c r="CI4" s="4" t="s">
        <v>184</v>
      </c>
      <c r="CJ4" s="4" t="s">
        <v>184</v>
      </c>
      <c r="CK4" s="4" t="s">
        <v>184</v>
      </c>
      <c r="CL4" s="4" t="s">
        <v>184</v>
      </c>
      <c r="CM4" s="4" t="s">
        <v>184</v>
      </c>
    </row>
    <row r="6" spans="1:150" s="4" customFormat="1">
      <c r="A6" s="11"/>
      <c r="B6" s="11"/>
      <c r="C6" s="11" t="s">
        <v>278</v>
      </c>
      <c r="D6" s="11"/>
      <c r="E6" s="4" t="s">
        <v>310</v>
      </c>
      <c r="F6" s="4" t="s">
        <v>310</v>
      </c>
      <c r="H6" s="4" t="s">
        <v>184</v>
      </c>
      <c r="I6" s="4" t="s">
        <v>184</v>
      </c>
      <c r="K6" s="4" t="s">
        <v>184</v>
      </c>
      <c r="N6" s="4" t="s">
        <v>184</v>
      </c>
      <c r="O6" s="4" t="s">
        <v>184</v>
      </c>
      <c r="P6" s="4" t="s">
        <v>184</v>
      </c>
      <c r="Q6" s="4" t="s">
        <v>184</v>
      </c>
      <c r="R6" s="4" t="s">
        <v>184</v>
      </c>
      <c r="S6" s="4" t="s">
        <v>184</v>
      </c>
      <c r="T6" s="4" t="s">
        <v>184</v>
      </c>
      <c r="U6" s="4" t="s">
        <v>184</v>
      </c>
      <c r="V6" s="4" t="s">
        <v>184</v>
      </c>
      <c r="W6" s="4" t="s">
        <v>184</v>
      </c>
      <c r="X6" s="4" t="s">
        <v>184</v>
      </c>
      <c r="Y6" s="4" t="s">
        <v>184</v>
      </c>
      <c r="Z6" s="4" t="s">
        <v>184</v>
      </c>
      <c r="AA6" s="4" t="s">
        <v>184</v>
      </c>
      <c r="AB6" s="4" t="s">
        <v>184</v>
      </c>
      <c r="AC6" s="4" t="s">
        <v>184</v>
      </c>
      <c r="AD6" s="4" t="s">
        <v>184</v>
      </c>
      <c r="AE6" s="4" t="s">
        <v>184</v>
      </c>
      <c r="AF6" s="4" t="s">
        <v>184</v>
      </c>
      <c r="AG6" s="4" t="s">
        <v>184</v>
      </c>
      <c r="AH6" s="4" t="s">
        <v>184</v>
      </c>
      <c r="AI6" s="4" t="s">
        <v>184</v>
      </c>
      <c r="AJ6" s="6" t="s">
        <v>184</v>
      </c>
      <c r="AK6" s="4" t="s">
        <v>184</v>
      </c>
      <c r="AL6" s="4" t="s">
        <v>184</v>
      </c>
      <c r="AM6" s="4" t="s">
        <v>184</v>
      </c>
      <c r="AO6" s="4" t="s">
        <v>184</v>
      </c>
      <c r="AQ6" s="4" t="s">
        <v>184</v>
      </c>
      <c r="AR6" s="4" t="s">
        <v>184</v>
      </c>
      <c r="AS6" s="4" t="s">
        <v>184</v>
      </c>
      <c r="AT6" s="4" t="s">
        <v>184</v>
      </c>
      <c r="AU6" s="4" t="s">
        <v>184</v>
      </c>
      <c r="AW6" s="4" t="s">
        <v>184</v>
      </c>
      <c r="AX6" s="4" t="s">
        <v>184</v>
      </c>
      <c r="AY6" s="4" t="s">
        <v>184</v>
      </c>
      <c r="AZ6" s="4" t="s">
        <v>184</v>
      </c>
      <c r="BA6" s="4" t="s">
        <v>184</v>
      </c>
      <c r="BB6" s="4" t="s">
        <v>184</v>
      </c>
      <c r="BC6" s="4" t="s">
        <v>184</v>
      </c>
      <c r="BE6" s="4" t="s">
        <v>184</v>
      </c>
      <c r="BG6" s="4" t="s">
        <v>184</v>
      </c>
      <c r="BH6" s="4" t="s">
        <v>184</v>
      </c>
      <c r="BI6" s="4" t="s">
        <v>184</v>
      </c>
      <c r="BJ6" s="4" t="s">
        <v>184</v>
      </c>
      <c r="BK6" s="4" t="s">
        <v>184</v>
      </c>
      <c r="BL6" s="4" t="s">
        <v>184</v>
      </c>
      <c r="BM6" s="4" t="s">
        <v>184</v>
      </c>
      <c r="BN6" s="4" t="s">
        <v>184</v>
      </c>
      <c r="BO6" s="4" t="s">
        <v>184</v>
      </c>
      <c r="BP6" s="6" t="s">
        <v>184</v>
      </c>
      <c r="BQ6" s="4" t="s">
        <v>184</v>
      </c>
      <c r="BT6" s="4" t="s">
        <v>184</v>
      </c>
      <c r="BU6" s="4" t="s">
        <v>184</v>
      </c>
      <c r="BV6" s="4" t="s">
        <v>184</v>
      </c>
      <c r="BW6" s="4" t="s">
        <v>184</v>
      </c>
      <c r="BX6" s="4" t="s">
        <v>184</v>
      </c>
      <c r="BY6" s="4" t="s">
        <v>184</v>
      </c>
      <c r="BZ6" s="4" t="s">
        <v>184</v>
      </c>
      <c r="CA6" s="4" t="s">
        <v>184</v>
      </c>
      <c r="CB6" s="4" t="s">
        <v>184</v>
      </c>
      <c r="CD6" s="4" t="s">
        <v>184</v>
      </c>
      <c r="CE6" s="4" t="s">
        <v>184</v>
      </c>
      <c r="CF6" s="4" t="s">
        <v>184</v>
      </c>
      <c r="CG6" s="4" t="s">
        <v>184</v>
      </c>
      <c r="CI6" s="4" t="s">
        <v>184</v>
      </c>
      <c r="CJ6" s="4" t="s">
        <v>184</v>
      </c>
      <c r="CK6" s="4" t="s">
        <v>184</v>
      </c>
      <c r="CL6" s="4" t="s">
        <v>184</v>
      </c>
      <c r="CM6" s="4" t="s">
        <v>184</v>
      </c>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4" customFormat="1">
      <c r="A7" s="11"/>
      <c r="B7" s="11"/>
      <c r="C7" s="11" t="s">
        <v>279</v>
      </c>
      <c r="D7" s="11"/>
      <c r="E7" s="4" t="s">
        <v>311</v>
      </c>
      <c r="F7" s="4" t="s">
        <v>311</v>
      </c>
      <c r="G7" s="4" t="s">
        <v>184</v>
      </c>
      <c r="J7" s="4" t="s">
        <v>184</v>
      </c>
      <c r="L7" s="4" t="s">
        <v>184</v>
      </c>
      <c r="M7" s="4" t="s">
        <v>184</v>
      </c>
      <c r="AN7" s="4" t="s">
        <v>184</v>
      </c>
      <c r="AP7" s="4" t="s">
        <v>184</v>
      </c>
      <c r="AV7" s="4" t="s">
        <v>184</v>
      </c>
      <c r="BD7" s="4" t="s">
        <v>184</v>
      </c>
      <c r="BF7" s="4" t="s">
        <v>184</v>
      </c>
      <c r="BR7" s="4" t="s">
        <v>184</v>
      </c>
      <c r="BS7" s="4" t="s">
        <v>184</v>
      </c>
      <c r="CC7" s="4" t="s">
        <v>184</v>
      </c>
      <c r="CH7" s="4" t="s">
        <v>184</v>
      </c>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9" spans="1:150" s="4" customFormat="1">
      <c r="A9" s="11"/>
      <c r="B9" s="11"/>
      <c r="C9" s="11" t="s">
        <v>281</v>
      </c>
      <c r="D9" s="11"/>
      <c r="E9" s="4" t="s">
        <v>312</v>
      </c>
      <c r="F9" s="4" t="s">
        <v>312</v>
      </c>
      <c r="H9" s="4" t="s">
        <v>184</v>
      </c>
      <c r="I9" s="4" t="s">
        <v>184</v>
      </c>
      <c r="K9" s="4" t="s">
        <v>184</v>
      </c>
      <c r="L9" s="4" t="s">
        <v>184</v>
      </c>
      <c r="M9" s="4" t="s">
        <v>184</v>
      </c>
      <c r="O9" s="4" t="s">
        <v>184</v>
      </c>
      <c r="P9" s="4" t="s">
        <v>184</v>
      </c>
      <c r="Q9" s="4" t="s">
        <v>184</v>
      </c>
      <c r="R9" s="4" t="s">
        <v>184</v>
      </c>
      <c r="S9" s="4" t="s">
        <v>184</v>
      </c>
      <c r="T9" s="4" t="s">
        <v>184</v>
      </c>
      <c r="U9" s="4" t="s">
        <v>184</v>
      </c>
      <c r="V9" s="4" t="s">
        <v>184</v>
      </c>
      <c r="W9" s="4" t="s">
        <v>184</v>
      </c>
      <c r="X9" s="12"/>
      <c r="Z9" s="4" t="s">
        <v>184</v>
      </c>
      <c r="AC9" s="4" t="s">
        <v>184</v>
      </c>
      <c r="AN9" s="4" t="s">
        <v>184</v>
      </c>
      <c r="AP9" s="4" t="s">
        <v>184</v>
      </c>
      <c r="AQ9" s="4" t="s">
        <v>184</v>
      </c>
      <c r="AS9" s="4" t="s">
        <v>184</v>
      </c>
      <c r="AT9" s="4" t="s">
        <v>184</v>
      </c>
      <c r="AU9" s="4" t="s">
        <v>184</v>
      </c>
      <c r="AV9" s="4" t="s">
        <v>184</v>
      </c>
      <c r="AY9" s="12"/>
      <c r="BA9" s="4" t="s">
        <v>184</v>
      </c>
      <c r="BB9" s="4" t="s">
        <v>184</v>
      </c>
      <c r="BF9" s="4" t="s">
        <v>184</v>
      </c>
      <c r="BH9" s="4" t="s">
        <v>184</v>
      </c>
      <c r="BI9" s="4" t="s">
        <v>184</v>
      </c>
      <c r="BP9" s="4" t="s">
        <v>184</v>
      </c>
      <c r="BR9" s="4" t="s">
        <v>184</v>
      </c>
      <c r="BT9" s="4" t="s">
        <v>184</v>
      </c>
      <c r="BY9" s="4" t="s">
        <v>184</v>
      </c>
      <c r="BZ9" s="4" t="s">
        <v>184</v>
      </c>
      <c r="CA9" s="4" t="s">
        <v>184</v>
      </c>
      <c r="CB9" s="4" t="s">
        <v>184</v>
      </c>
      <c r="CC9" s="4" t="s">
        <v>184</v>
      </c>
      <c r="CD9" s="4" t="s">
        <v>184</v>
      </c>
      <c r="CE9" s="4" t="s">
        <v>184</v>
      </c>
      <c r="CF9" s="4" t="s">
        <v>184</v>
      </c>
      <c r="CG9" s="4" t="s">
        <v>184</v>
      </c>
      <c r="CH9" s="4" t="s">
        <v>184</v>
      </c>
      <c r="CJ9" s="4" t="s">
        <v>184</v>
      </c>
      <c r="CK9" s="4" t="s">
        <v>184</v>
      </c>
      <c r="CL9" s="4" t="s">
        <v>184</v>
      </c>
      <c r="CM9" s="4" t="s">
        <v>184</v>
      </c>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4" customFormat="1">
      <c r="A10" s="11"/>
      <c r="B10" s="11"/>
      <c r="C10" s="11" t="s">
        <v>282</v>
      </c>
      <c r="D10" s="11"/>
      <c r="E10" s="4" t="s">
        <v>313</v>
      </c>
      <c r="F10" s="4" t="s">
        <v>313</v>
      </c>
      <c r="X10" s="12"/>
      <c r="Y10" s="4" t="s">
        <v>184</v>
      </c>
      <c r="AH10" s="4" t="s">
        <v>184</v>
      </c>
      <c r="AI10" s="4" t="s">
        <v>184</v>
      </c>
      <c r="AJ10" s="4" t="s">
        <v>184</v>
      </c>
      <c r="AO10" s="4" t="s">
        <v>184</v>
      </c>
      <c r="AR10" s="4" t="s">
        <v>184</v>
      </c>
      <c r="AW10" s="4" t="s">
        <v>184</v>
      </c>
      <c r="AY10" s="12"/>
      <c r="BD10" s="4" t="s">
        <v>184</v>
      </c>
      <c r="BG10" s="4" t="s">
        <v>184</v>
      </c>
      <c r="BJ10" s="4" t="s">
        <v>184</v>
      </c>
      <c r="BL10" s="4" t="s">
        <v>184</v>
      </c>
      <c r="BV10" s="4" t="s">
        <v>184</v>
      </c>
      <c r="BW10" s="4" t="s">
        <v>184</v>
      </c>
      <c r="BX10" s="4" t="s">
        <v>184</v>
      </c>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row>
    <row r="11" spans="1:150" s="4" customFormat="1">
      <c r="A11" s="11"/>
      <c r="B11" s="11"/>
      <c r="C11" s="11" t="s">
        <v>283</v>
      </c>
      <c r="D11" s="11"/>
      <c r="E11" s="4" t="s">
        <v>314</v>
      </c>
      <c r="F11" s="4" t="s">
        <v>314</v>
      </c>
      <c r="G11" s="4" t="s">
        <v>184</v>
      </c>
      <c r="J11" s="4" t="s">
        <v>184</v>
      </c>
      <c r="N11" s="4" t="s">
        <v>184</v>
      </c>
      <c r="X11" s="12"/>
      <c r="AA11" s="4" t="s">
        <v>184</v>
      </c>
      <c r="AB11" s="4" t="s">
        <v>184</v>
      </c>
      <c r="AD11" s="4" t="s">
        <v>184</v>
      </c>
      <c r="AE11" s="4" t="s">
        <v>184</v>
      </c>
      <c r="AF11" s="4" t="s">
        <v>184</v>
      </c>
      <c r="AG11" s="4" t="s">
        <v>184</v>
      </c>
      <c r="AK11" s="4" t="s">
        <v>184</v>
      </c>
      <c r="AL11" s="4" t="s">
        <v>184</v>
      </c>
      <c r="AM11" s="4" t="s">
        <v>184</v>
      </c>
      <c r="AX11" s="4" t="s">
        <v>184</v>
      </c>
      <c r="AY11" s="12"/>
      <c r="AZ11" s="4" t="s">
        <v>184</v>
      </c>
      <c r="BC11" s="4" t="s">
        <v>184</v>
      </c>
      <c r="BE11" s="4" t="s">
        <v>184</v>
      </c>
      <c r="BK11" s="4" t="s">
        <v>184</v>
      </c>
      <c r="BM11" s="4" t="s">
        <v>184</v>
      </c>
      <c r="BN11" s="4" t="s">
        <v>184</v>
      </c>
      <c r="BO11" s="4" t="s">
        <v>184</v>
      </c>
      <c r="BQ11" s="4" t="s">
        <v>184</v>
      </c>
      <c r="BS11" s="4" t="s">
        <v>184</v>
      </c>
      <c r="BU11" s="4" t="s">
        <v>184</v>
      </c>
      <c r="CI11" s="4" t="s">
        <v>184</v>
      </c>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row>
    <row r="13" spans="1:150">
      <c r="C13" s="7" t="s">
        <v>284</v>
      </c>
    </row>
    <row r="14" spans="1:150" s="4" customFormat="1">
      <c r="A14" s="11"/>
      <c r="B14" s="11"/>
      <c r="C14" s="11"/>
      <c r="D14" s="11" t="s">
        <v>285</v>
      </c>
      <c r="E14" s="4" t="s">
        <v>315</v>
      </c>
      <c r="F14" s="4" t="s">
        <v>315</v>
      </c>
      <c r="J14" s="12"/>
      <c r="U14" s="4" t="s">
        <v>184</v>
      </c>
      <c r="Y14" s="4" t="s">
        <v>184</v>
      </c>
      <c r="AE14" s="6" t="s">
        <v>184</v>
      </c>
      <c r="AF14" s="4" t="s">
        <v>184</v>
      </c>
      <c r="AH14" s="4" t="s">
        <v>184</v>
      </c>
      <c r="AI14" s="4" t="s">
        <v>184</v>
      </c>
      <c r="AM14" s="4" t="s">
        <v>184</v>
      </c>
      <c r="AU14" s="4" t="s">
        <v>184</v>
      </c>
      <c r="AV14" s="4" t="s">
        <v>184</v>
      </c>
      <c r="BD14" s="6" t="s">
        <v>184</v>
      </c>
      <c r="BF14" s="6" t="s">
        <v>184</v>
      </c>
      <c r="BG14" s="4" t="s">
        <v>184</v>
      </c>
      <c r="BK14" s="4" t="s">
        <v>184</v>
      </c>
      <c r="BL14" s="6" t="s">
        <v>184</v>
      </c>
      <c r="BM14" s="12"/>
      <c r="BQ14" s="4" t="s">
        <v>184</v>
      </c>
      <c r="BS14" s="4" t="s">
        <v>184</v>
      </c>
      <c r="BT14" s="12"/>
      <c r="BV14" s="4" t="s">
        <v>184</v>
      </c>
      <c r="CD14" s="12"/>
      <c r="CH14" s="4" t="s">
        <v>184</v>
      </c>
      <c r="CM14" s="12"/>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row>
    <row r="15" spans="1:150" s="4" customFormat="1">
      <c r="A15" s="11"/>
      <c r="B15" s="11"/>
      <c r="C15" s="11"/>
      <c r="D15" s="11" t="s">
        <v>286</v>
      </c>
      <c r="E15" s="4" t="s">
        <v>316</v>
      </c>
      <c r="F15" s="4" t="s">
        <v>316</v>
      </c>
      <c r="G15" s="4" t="s">
        <v>184</v>
      </c>
      <c r="H15" s="6" t="s">
        <v>184</v>
      </c>
      <c r="I15" s="4" t="s">
        <v>184</v>
      </c>
      <c r="J15" s="12"/>
      <c r="K15" s="4" t="s">
        <v>184</v>
      </c>
      <c r="L15" s="4" t="s">
        <v>184</v>
      </c>
      <c r="M15" s="4" t="s">
        <v>184</v>
      </c>
      <c r="N15" s="4" t="s">
        <v>184</v>
      </c>
      <c r="O15" s="4" t="s">
        <v>184</v>
      </c>
      <c r="P15" s="4" t="s">
        <v>184</v>
      </c>
      <c r="Q15" s="6" t="s">
        <v>184</v>
      </c>
      <c r="R15" s="6" t="s">
        <v>184</v>
      </c>
      <c r="S15" s="4" t="s">
        <v>184</v>
      </c>
      <c r="T15" s="4" t="s">
        <v>184</v>
      </c>
      <c r="V15" s="4" t="s">
        <v>184</v>
      </c>
      <c r="W15" s="4" t="s">
        <v>184</v>
      </c>
      <c r="X15" s="4" t="s">
        <v>184</v>
      </c>
      <c r="Z15" s="4" t="s">
        <v>184</v>
      </c>
      <c r="AA15" s="4" t="s">
        <v>184</v>
      </c>
      <c r="AB15" s="4" t="s">
        <v>184</v>
      </c>
      <c r="AC15" s="4" t="s">
        <v>184</v>
      </c>
      <c r="AD15" s="4" t="s">
        <v>184</v>
      </c>
      <c r="AG15" s="4" t="s">
        <v>184</v>
      </c>
      <c r="AJ15" s="4" t="s">
        <v>184</v>
      </c>
      <c r="AK15" s="4" t="s">
        <v>184</v>
      </c>
      <c r="AL15" s="4" t="s">
        <v>184</v>
      </c>
      <c r="AN15" s="4" t="s">
        <v>184</v>
      </c>
      <c r="AO15" s="4" t="s">
        <v>184</v>
      </c>
      <c r="AP15" s="4" t="s">
        <v>184</v>
      </c>
      <c r="AQ15" s="6" t="s">
        <v>184</v>
      </c>
      <c r="AR15" s="4" t="s">
        <v>184</v>
      </c>
      <c r="AS15" s="4" t="s">
        <v>184</v>
      </c>
      <c r="AT15" s="6" t="s">
        <v>184</v>
      </c>
      <c r="AW15" s="6" t="s">
        <v>184</v>
      </c>
      <c r="AX15" s="6" t="s">
        <v>184</v>
      </c>
      <c r="AY15" s="6" t="s">
        <v>184</v>
      </c>
      <c r="AZ15" s="4" t="s">
        <v>184</v>
      </c>
      <c r="BA15" s="4" t="s">
        <v>184</v>
      </c>
      <c r="BB15" s="4" t="s">
        <v>184</v>
      </c>
      <c r="BC15" s="4" t="s">
        <v>184</v>
      </c>
      <c r="BE15" s="4" t="s">
        <v>184</v>
      </c>
      <c r="BH15" s="4" t="s">
        <v>184</v>
      </c>
      <c r="BI15" s="4" t="s">
        <v>184</v>
      </c>
      <c r="BJ15" s="6" t="s">
        <v>184</v>
      </c>
      <c r="BM15" s="12"/>
      <c r="BN15" s="4" t="s">
        <v>184</v>
      </c>
      <c r="BO15" s="6" t="s">
        <v>184</v>
      </c>
      <c r="BP15" s="4" t="s">
        <v>184</v>
      </c>
      <c r="BR15" s="4" t="s">
        <v>184</v>
      </c>
      <c r="BT15" s="12"/>
      <c r="BU15" s="4" t="s">
        <v>184</v>
      </c>
      <c r="BW15" s="6" t="s">
        <v>184</v>
      </c>
      <c r="BX15" s="6" t="s">
        <v>184</v>
      </c>
      <c r="BY15" s="4" t="s">
        <v>184</v>
      </c>
      <c r="BZ15" s="6" t="s">
        <v>184</v>
      </c>
      <c r="CA15" s="4" t="s">
        <v>184</v>
      </c>
      <c r="CB15" s="4" t="s">
        <v>184</v>
      </c>
      <c r="CC15" s="4" t="s">
        <v>184</v>
      </c>
      <c r="CD15" s="12"/>
      <c r="CE15" s="4" t="s">
        <v>184</v>
      </c>
      <c r="CF15" s="6" t="s">
        <v>184</v>
      </c>
      <c r="CG15" s="4" t="s">
        <v>184</v>
      </c>
      <c r="CI15" s="4" t="s">
        <v>184</v>
      </c>
      <c r="CJ15" s="4" t="s">
        <v>184</v>
      </c>
      <c r="CK15" s="4" t="s">
        <v>184</v>
      </c>
      <c r="CL15" s="4" t="s">
        <v>184</v>
      </c>
      <c r="CM15" s="12"/>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row>
    <row r="17" spans="1:150">
      <c r="A17" s="11"/>
      <c r="B17" s="11"/>
      <c r="C17" s="11" t="s">
        <v>287</v>
      </c>
      <c r="D17" s="11"/>
      <c r="E17" s="4" t="s">
        <v>317</v>
      </c>
      <c r="F17" s="4" t="s">
        <v>317</v>
      </c>
      <c r="G17" s="4"/>
      <c r="H17" s="4"/>
      <c r="I17" s="4"/>
      <c r="J17" s="4"/>
      <c r="K17" s="4"/>
      <c r="L17" s="4"/>
      <c r="M17" s="4"/>
      <c r="N17" s="4"/>
      <c r="O17" s="4"/>
      <c r="P17" s="4"/>
      <c r="Q17" s="4" t="s">
        <v>184</v>
      </c>
      <c r="R17" s="4" t="s">
        <v>184</v>
      </c>
      <c r="S17" s="4"/>
      <c r="T17" s="4"/>
      <c r="U17" s="4"/>
      <c r="V17" s="4"/>
      <c r="W17" s="4"/>
      <c r="X17" s="4"/>
      <c r="Y17" s="4" t="s">
        <v>184</v>
      </c>
      <c r="Z17" s="4"/>
      <c r="AA17" s="4"/>
      <c r="AB17" s="4"/>
      <c r="AC17" s="4"/>
      <c r="AD17" s="4" t="s">
        <v>184</v>
      </c>
      <c r="AE17" s="4"/>
      <c r="AF17" s="4"/>
      <c r="AG17" s="4"/>
      <c r="AH17" s="4"/>
      <c r="AI17" s="4"/>
      <c r="AJ17" s="4" t="s">
        <v>184</v>
      </c>
      <c r="AK17" s="4"/>
      <c r="AL17" s="4"/>
      <c r="AM17" s="4"/>
      <c r="AN17" s="4"/>
      <c r="AO17" s="4" t="s">
        <v>184</v>
      </c>
      <c r="AP17" s="4"/>
      <c r="AQ17" s="4"/>
      <c r="AR17" s="4"/>
      <c r="AS17" s="4"/>
      <c r="AT17" s="4"/>
      <c r="AU17" s="4"/>
      <c r="AV17" s="4"/>
      <c r="AW17" s="4"/>
      <c r="AX17" s="4" t="s">
        <v>184</v>
      </c>
      <c r="AY17" s="4" t="s">
        <v>184</v>
      </c>
      <c r="AZ17" s="4"/>
      <c r="BA17" s="4"/>
      <c r="BB17" s="4"/>
      <c r="BC17" s="4"/>
      <c r="BD17" s="4"/>
      <c r="BE17" s="4" t="s">
        <v>184</v>
      </c>
      <c r="BF17" s="4"/>
      <c r="BG17" s="4"/>
      <c r="BH17" s="4"/>
      <c r="BI17" s="4"/>
      <c r="BJ17" s="4"/>
      <c r="BK17" s="4"/>
      <c r="BL17" s="4"/>
      <c r="BM17" s="4"/>
      <c r="BN17" s="4"/>
      <c r="BO17" s="4"/>
      <c r="BP17" s="4"/>
      <c r="BQ17" s="4"/>
      <c r="BR17" s="4"/>
      <c r="BS17" s="4"/>
      <c r="BT17" s="4"/>
      <c r="BU17" s="4"/>
      <c r="BV17" s="4"/>
      <c r="BW17" s="4"/>
      <c r="BX17" s="4" t="s">
        <v>184</v>
      </c>
      <c r="BY17" s="4" t="s">
        <v>184</v>
      </c>
      <c r="BZ17" s="4" t="s">
        <v>184</v>
      </c>
      <c r="CA17" s="4"/>
      <c r="CB17" s="4"/>
      <c r="CC17" s="4"/>
      <c r="CD17" s="4"/>
      <c r="CE17" s="4" t="s">
        <v>184</v>
      </c>
      <c r="CF17" s="4" t="s">
        <v>184</v>
      </c>
      <c r="CG17" s="4"/>
      <c r="CH17" s="4"/>
      <c r="CI17" s="4"/>
      <c r="CJ17" s="4"/>
      <c r="CK17" s="4" t="s">
        <v>184</v>
      </c>
      <c r="CL17" s="4"/>
      <c r="CM17" s="4"/>
    </row>
    <row r="19" spans="1:150">
      <c r="B19" s="10" t="s">
        <v>288</v>
      </c>
    </row>
    <row r="20" spans="1:150" s="4" customFormat="1">
      <c r="A20" s="11"/>
      <c r="B20" s="11"/>
      <c r="C20" s="11" t="s">
        <v>289</v>
      </c>
      <c r="D20" s="11"/>
      <c r="E20" s="4" t="s">
        <v>318</v>
      </c>
      <c r="F20" s="4" t="s">
        <v>318</v>
      </c>
      <c r="G20" s="4" t="s">
        <v>184</v>
      </c>
      <c r="H20" s="4" t="s">
        <v>184</v>
      </c>
      <c r="I20" s="4" t="s">
        <v>184</v>
      </c>
      <c r="J20" s="4" t="s">
        <v>184</v>
      </c>
      <c r="K20" s="4" t="s">
        <v>184</v>
      </c>
      <c r="L20" s="4" t="s">
        <v>184</v>
      </c>
      <c r="M20" s="4" t="s">
        <v>184</v>
      </c>
      <c r="N20" s="4" t="s">
        <v>184</v>
      </c>
      <c r="O20" s="4" t="s">
        <v>184</v>
      </c>
      <c r="P20" s="4" t="s">
        <v>184</v>
      </c>
      <c r="Q20" s="4" t="s">
        <v>184</v>
      </c>
      <c r="R20" s="4" t="s">
        <v>184</v>
      </c>
      <c r="S20" s="4" t="s">
        <v>184</v>
      </c>
      <c r="T20" s="4" t="s">
        <v>184</v>
      </c>
      <c r="U20" s="4" t="s">
        <v>184</v>
      </c>
      <c r="V20" s="4" t="s">
        <v>184</v>
      </c>
      <c r="W20" s="4" t="s">
        <v>184</v>
      </c>
      <c r="X20" s="12"/>
      <c r="Y20" s="4" t="s">
        <v>184</v>
      </c>
      <c r="Z20" s="4" t="s">
        <v>184</v>
      </c>
      <c r="AA20" s="4" t="s">
        <v>184</v>
      </c>
      <c r="AB20" s="4" t="s">
        <v>184</v>
      </c>
      <c r="AC20" s="4" t="s">
        <v>184</v>
      </c>
      <c r="AD20" s="4" t="s">
        <v>184</v>
      </c>
      <c r="AE20" s="4" t="s">
        <v>184</v>
      </c>
      <c r="AF20" s="4" t="s">
        <v>184</v>
      </c>
      <c r="AG20" s="4" t="s">
        <v>184</v>
      </c>
      <c r="AH20" s="4" t="s">
        <v>184</v>
      </c>
      <c r="AI20" s="4" t="s">
        <v>184</v>
      </c>
      <c r="AJ20" s="4" t="s">
        <v>184</v>
      </c>
      <c r="AK20" s="4" t="s">
        <v>184</v>
      </c>
      <c r="AL20" s="4" t="s">
        <v>184</v>
      </c>
      <c r="AM20" s="4" t="s">
        <v>184</v>
      </c>
      <c r="AN20" s="4" t="s">
        <v>184</v>
      </c>
      <c r="AO20" s="4" t="s">
        <v>184</v>
      </c>
      <c r="AP20" s="4" t="s">
        <v>184</v>
      </c>
      <c r="AQ20" s="4" t="s">
        <v>184</v>
      </c>
      <c r="AR20" s="4" t="s">
        <v>184</v>
      </c>
      <c r="AS20" s="4" t="s">
        <v>184</v>
      </c>
      <c r="AT20" s="4" t="s">
        <v>184</v>
      </c>
      <c r="AU20" s="4" t="s">
        <v>184</v>
      </c>
      <c r="AV20" s="4" t="s">
        <v>184</v>
      </c>
      <c r="AW20" s="4" t="s">
        <v>184</v>
      </c>
      <c r="AX20" s="4" t="s">
        <v>184</v>
      </c>
      <c r="AY20" s="6" t="s">
        <v>184</v>
      </c>
      <c r="AZ20" s="4" t="s">
        <v>184</v>
      </c>
      <c r="BA20" s="4" t="s">
        <v>184</v>
      </c>
      <c r="BB20" s="4" t="s">
        <v>184</v>
      </c>
      <c r="BC20" s="4" t="s">
        <v>184</v>
      </c>
      <c r="BD20" s="4" t="s">
        <v>184</v>
      </c>
      <c r="BE20" s="4" t="s">
        <v>184</v>
      </c>
      <c r="BF20" s="4" t="s">
        <v>184</v>
      </c>
      <c r="BG20" s="4" t="s">
        <v>184</v>
      </c>
      <c r="BH20" s="4" t="s">
        <v>184</v>
      </c>
      <c r="BI20" s="4" t="s">
        <v>184</v>
      </c>
      <c r="BJ20" s="4" t="s">
        <v>184</v>
      </c>
      <c r="BK20" s="4" t="s">
        <v>184</v>
      </c>
      <c r="BL20" s="4" t="s">
        <v>184</v>
      </c>
      <c r="BM20" s="4" t="s">
        <v>184</v>
      </c>
      <c r="BN20" s="4" t="s">
        <v>184</v>
      </c>
      <c r="BO20" s="4" t="s">
        <v>184</v>
      </c>
      <c r="BP20" s="4" t="s">
        <v>184</v>
      </c>
      <c r="BQ20" s="4" t="s">
        <v>184</v>
      </c>
      <c r="BR20" s="4" t="s">
        <v>184</v>
      </c>
      <c r="BS20" s="4" t="s">
        <v>184</v>
      </c>
      <c r="BT20" s="4" t="s">
        <v>184</v>
      </c>
      <c r="BU20" s="4" t="s">
        <v>184</v>
      </c>
      <c r="BV20" s="4" t="s">
        <v>184</v>
      </c>
      <c r="BW20" s="4" t="s">
        <v>184</v>
      </c>
      <c r="BX20" s="4" t="s">
        <v>184</v>
      </c>
      <c r="BY20" s="4" t="s">
        <v>184</v>
      </c>
      <c r="BZ20" s="4" t="s">
        <v>184</v>
      </c>
      <c r="CA20" s="4" t="s">
        <v>184</v>
      </c>
      <c r="CB20" s="4" t="s">
        <v>184</v>
      </c>
      <c r="CC20" s="4" t="s">
        <v>184</v>
      </c>
      <c r="CD20" s="4" t="s">
        <v>184</v>
      </c>
      <c r="CE20" s="4" t="s">
        <v>184</v>
      </c>
      <c r="CF20" s="4" t="s">
        <v>184</v>
      </c>
      <c r="CG20" s="4" t="s">
        <v>184</v>
      </c>
      <c r="CH20" s="4" t="s">
        <v>184</v>
      </c>
      <c r="CI20" s="4" t="s">
        <v>184</v>
      </c>
      <c r="CJ20" s="4" t="s">
        <v>184</v>
      </c>
      <c r="CK20" s="4" t="s">
        <v>184</v>
      </c>
      <c r="CL20" s="4" t="s">
        <v>184</v>
      </c>
      <c r="CM20" s="4" t="s">
        <v>184</v>
      </c>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row>
    <row r="21" spans="1:150" s="4" customFormat="1">
      <c r="A21" s="11"/>
      <c r="B21" s="11"/>
      <c r="C21" s="11" t="s">
        <v>290</v>
      </c>
      <c r="D21" s="11"/>
      <c r="E21" s="4" t="s">
        <v>319</v>
      </c>
      <c r="F21" s="4" t="s">
        <v>319</v>
      </c>
      <c r="G21" s="4" t="s">
        <v>184</v>
      </c>
      <c r="H21" s="4" t="s">
        <v>184</v>
      </c>
      <c r="I21" s="4" t="s">
        <v>184</v>
      </c>
      <c r="J21" s="4" t="s">
        <v>184</v>
      </c>
      <c r="K21" s="4" t="s">
        <v>184</v>
      </c>
      <c r="L21" s="4" t="s">
        <v>184</v>
      </c>
      <c r="N21" s="4" t="s">
        <v>184</v>
      </c>
      <c r="P21" s="4" t="s">
        <v>184</v>
      </c>
      <c r="R21" s="4" t="s">
        <v>184</v>
      </c>
      <c r="S21" s="4" t="s">
        <v>184</v>
      </c>
      <c r="T21" s="4" t="s">
        <v>184</v>
      </c>
      <c r="U21" s="4" t="s">
        <v>184</v>
      </c>
      <c r="V21" s="4" t="s">
        <v>184</v>
      </c>
      <c r="W21" s="4" t="s">
        <v>184</v>
      </c>
      <c r="X21" s="12"/>
      <c r="Y21" s="4" t="s">
        <v>184</v>
      </c>
      <c r="Z21" s="4" t="s">
        <v>184</v>
      </c>
      <c r="AA21" s="4" t="s">
        <v>184</v>
      </c>
      <c r="AB21" s="4" t="s">
        <v>184</v>
      </c>
      <c r="AC21" s="4" t="s">
        <v>184</v>
      </c>
      <c r="AD21" s="4" t="s">
        <v>184</v>
      </c>
      <c r="AE21" s="6" t="s">
        <v>184</v>
      </c>
      <c r="AF21" s="4" t="s">
        <v>184</v>
      </c>
      <c r="AG21" s="4" t="s">
        <v>184</v>
      </c>
      <c r="AH21" s="4" t="s">
        <v>184</v>
      </c>
      <c r="AI21" s="4" t="s">
        <v>184</v>
      </c>
      <c r="AJ21" s="4" t="s">
        <v>184</v>
      </c>
      <c r="AK21" s="4" t="s">
        <v>184</v>
      </c>
      <c r="AL21" s="6" t="s">
        <v>184</v>
      </c>
      <c r="AM21" s="4" t="s">
        <v>184</v>
      </c>
      <c r="AN21" s="4" t="s">
        <v>184</v>
      </c>
      <c r="AO21" s="4" t="s">
        <v>184</v>
      </c>
      <c r="AP21" s="4" t="s">
        <v>184</v>
      </c>
      <c r="AQ21" s="4" t="s">
        <v>184</v>
      </c>
      <c r="AR21" s="4" t="s">
        <v>184</v>
      </c>
      <c r="AS21" s="4" t="s">
        <v>184</v>
      </c>
      <c r="AT21" s="4" t="s">
        <v>184</v>
      </c>
      <c r="AU21" s="4" t="s">
        <v>184</v>
      </c>
      <c r="AV21" s="4" t="s">
        <v>184</v>
      </c>
      <c r="AW21" s="4" t="s">
        <v>184</v>
      </c>
      <c r="AX21" s="4" t="s">
        <v>184</v>
      </c>
      <c r="AY21" s="6" t="s">
        <v>184</v>
      </c>
      <c r="AZ21" s="6" t="s">
        <v>184</v>
      </c>
      <c r="BA21" s="4" t="s">
        <v>184</v>
      </c>
      <c r="BC21" s="4" t="s">
        <v>184</v>
      </c>
      <c r="BD21" s="4" t="s">
        <v>184</v>
      </c>
      <c r="BE21" s="4" t="s">
        <v>184</v>
      </c>
      <c r="BG21" s="4" t="s">
        <v>184</v>
      </c>
      <c r="BH21" s="4" t="s">
        <v>184</v>
      </c>
      <c r="BI21" s="4" t="s">
        <v>184</v>
      </c>
      <c r="BJ21" s="4" t="s">
        <v>184</v>
      </c>
      <c r="BK21" s="4" t="s">
        <v>184</v>
      </c>
      <c r="BM21" s="4" t="s">
        <v>184</v>
      </c>
      <c r="BN21" s="4" t="s">
        <v>184</v>
      </c>
      <c r="BO21" s="4" t="s">
        <v>184</v>
      </c>
      <c r="BP21" s="4" t="s">
        <v>184</v>
      </c>
      <c r="BQ21" s="4" t="s">
        <v>184</v>
      </c>
      <c r="BR21" s="4" t="s">
        <v>184</v>
      </c>
      <c r="BT21" s="4" t="s">
        <v>184</v>
      </c>
      <c r="BU21" s="4" t="s">
        <v>184</v>
      </c>
      <c r="BV21" s="4" t="s">
        <v>184</v>
      </c>
      <c r="BW21" s="4" t="s">
        <v>184</v>
      </c>
      <c r="BX21" s="4" t="s">
        <v>184</v>
      </c>
      <c r="BY21" s="4" t="s">
        <v>184</v>
      </c>
      <c r="BZ21" s="4" t="s">
        <v>184</v>
      </c>
      <c r="CA21" s="4" t="s">
        <v>184</v>
      </c>
      <c r="CB21" s="4" t="s">
        <v>184</v>
      </c>
      <c r="CC21" s="4" t="s">
        <v>184</v>
      </c>
      <c r="CD21" s="4" t="s">
        <v>184</v>
      </c>
      <c r="CE21" s="4" t="s">
        <v>184</v>
      </c>
      <c r="CF21" s="4" t="s">
        <v>184</v>
      </c>
      <c r="CG21" s="4" t="s">
        <v>184</v>
      </c>
      <c r="CH21" s="4" t="s">
        <v>184</v>
      </c>
      <c r="CI21" s="4" t="s">
        <v>184</v>
      </c>
      <c r="CJ21" s="4" t="s">
        <v>184</v>
      </c>
      <c r="CK21" s="4" t="s">
        <v>184</v>
      </c>
      <c r="CL21" s="4" t="s">
        <v>184</v>
      </c>
      <c r="CM21" s="4" t="s">
        <v>184</v>
      </c>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row>
    <row r="22" spans="1:150" s="4" customFormat="1">
      <c r="A22" s="11"/>
      <c r="B22" s="11"/>
      <c r="C22" s="11" t="s">
        <v>291</v>
      </c>
      <c r="D22" s="11"/>
      <c r="E22" s="4" t="s">
        <v>320</v>
      </c>
      <c r="F22" s="4" t="s">
        <v>320</v>
      </c>
      <c r="G22" s="4" t="s">
        <v>184</v>
      </c>
      <c r="H22" s="4" t="s">
        <v>184</v>
      </c>
      <c r="J22" s="4" t="s">
        <v>184</v>
      </c>
      <c r="M22" s="4" t="s">
        <v>184</v>
      </c>
      <c r="N22" s="4" t="s">
        <v>184</v>
      </c>
      <c r="O22" s="4" t="s">
        <v>184</v>
      </c>
      <c r="P22" s="4" t="s">
        <v>184</v>
      </c>
      <c r="R22" s="4" t="s">
        <v>184</v>
      </c>
      <c r="T22" s="4" t="s">
        <v>184</v>
      </c>
      <c r="U22" s="4" t="s">
        <v>184</v>
      </c>
      <c r="V22" s="4" t="s">
        <v>184</v>
      </c>
      <c r="W22" s="4" t="s">
        <v>184</v>
      </c>
      <c r="X22" s="12"/>
      <c r="Y22" s="6" t="s">
        <v>184</v>
      </c>
      <c r="AA22" s="6" t="s">
        <v>184</v>
      </c>
      <c r="AB22" s="4" t="s">
        <v>184</v>
      </c>
      <c r="AD22" s="4" t="s">
        <v>184</v>
      </c>
      <c r="AE22" s="6" t="s">
        <v>184</v>
      </c>
      <c r="AF22" s="6" t="s">
        <v>184</v>
      </c>
      <c r="AG22" s="6" t="s">
        <v>184</v>
      </c>
      <c r="AH22" s="6" t="s">
        <v>184</v>
      </c>
      <c r="AI22" s="4" t="s">
        <v>184</v>
      </c>
      <c r="AJ22" s="4" t="s">
        <v>184</v>
      </c>
      <c r="AK22" s="4" t="s">
        <v>184</v>
      </c>
      <c r="AL22" s="6" t="s">
        <v>184</v>
      </c>
      <c r="AN22" s="4" t="s">
        <v>184</v>
      </c>
      <c r="AO22" s="4" t="s">
        <v>184</v>
      </c>
      <c r="AP22" s="4" t="s">
        <v>184</v>
      </c>
      <c r="AQ22" s="4" t="s">
        <v>184</v>
      </c>
      <c r="AR22" s="6" t="s">
        <v>184</v>
      </c>
      <c r="AS22" s="4" t="s">
        <v>184</v>
      </c>
      <c r="AV22" s="4" t="s">
        <v>184</v>
      </c>
      <c r="AX22" s="4" t="s">
        <v>184</v>
      </c>
      <c r="AY22" s="6" t="s">
        <v>184</v>
      </c>
      <c r="AZ22" s="6" t="s">
        <v>184</v>
      </c>
      <c r="BC22" s="6" t="s">
        <v>184</v>
      </c>
      <c r="BD22" s="6" t="s">
        <v>184</v>
      </c>
      <c r="BE22" s="4" t="s">
        <v>184</v>
      </c>
      <c r="BG22" s="4" t="s">
        <v>184</v>
      </c>
      <c r="BH22" s="4" t="s">
        <v>184</v>
      </c>
      <c r="BI22" s="4" t="s">
        <v>184</v>
      </c>
      <c r="BJ22" s="4" t="s">
        <v>184</v>
      </c>
      <c r="BK22" s="4" t="s">
        <v>184</v>
      </c>
      <c r="BL22" s="4" t="s">
        <v>184</v>
      </c>
      <c r="BM22" s="4" t="s">
        <v>184</v>
      </c>
      <c r="BN22" s="4" t="s">
        <v>184</v>
      </c>
      <c r="BP22" s="4" t="s">
        <v>184</v>
      </c>
      <c r="BQ22" s="4" t="s">
        <v>184</v>
      </c>
      <c r="BR22" s="4" t="s">
        <v>184</v>
      </c>
      <c r="BS22" s="4" t="s">
        <v>184</v>
      </c>
      <c r="BT22" s="4" t="s">
        <v>184</v>
      </c>
      <c r="BU22" s="4" t="s">
        <v>184</v>
      </c>
      <c r="BV22" s="4" t="s">
        <v>184</v>
      </c>
      <c r="BW22" s="4" t="s">
        <v>184</v>
      </c>
      <c r="BZ22" s="4" t="s">
        <v>184</v>
      </c>
      <c r="CA22" s="4" t="s">
        <v>184</v>
      </c>
      <c r="CB22" s="4" t="s">
        <v>184</v>
      </c>
      <c r="CC22" s="4" t="s">
        <v>184</v>
      </c>
      <c r="CD22" s="4" t="s">
        <v>184</v>
      </c>
      <c r="CE22" s="4" t="s">
        <v>184</v>
      </c>
      <c r="CF22" s="4" t="s">
        <v>184</v>
      </c>
      <c r="CH22" s="4" t="s">
        <v>184</v>
      </c>
      <c r="CI22" s="4" t="s">
        <v>184</v>
      </c>
      <c r="CJ22" s="4" t="s">
        <v>184</v>
      </c>
      <c r="CL22" s="4" t="s">
        <v>184</v>
      </c>
      <c r="CM22" s="4" t="s">
        <v>184</v>
      </c>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row>
    <row r="23" spans="1:150" s="4" customFormat="1">
      <c r="A23" s="11"/>
      <c r="B23" s="11"/>
      <c r="C23" s="11" t="s">
        <v>292</v>
      </c>
      <c r="D23" s="11"/>
      <c r="E23" s="4" t="s">
        <v>321</v>
      </c>
      <c r="F23" s="4" t="s">
        <v>321</v>
      </c>
      <c r="H23" s="4" t="s">
        <v>184</v>
      </c>
      <c r="N23" s="4" t="s">
        <v>184</v>
      </c>
      <c r="O23" s="4" t="s">
        <v>184</v>
      </c>
      <c r="P23" s="4" t="s">
        <v>184</v>
      </c>
      <c r="R23" s="4" t="s">
        <v>184</v>
      </c>
      <c r="V23" s="4" t="s">
        <v>184</v>
      </c>
      <c r="X23" s="4" t="s">
        <v>184</v>
      </c>
      <c r="Y23" s="4" t="s">
        <v>184</v>
      </c>
      <c r="Z23" s="4" t="s">
        <v>184</v>
      </c>
      <c r="AA23" s="6" t="s">
        <v>184</v>
      </c>
      <c r="AD23" s="6" t="s">
        <v>184</v>
      </c>
      <c r="AE23" s="4" t="s">
        <v>184</v>
      </c>
      <c r="AF23" s="6" t="s">
        <v>184</v>
      </c>
      <c r="AG23" s="6" t="s">
        <v>184</v>
      </c>
      <c r="AH23" s="6" t="s">
        <v>184</v>
      </c>
      <c r="AI23" s="4" t="s">
        <v>184</v>
      </c>
      <c r="AJ23" s="4" t="s">
        <v>184</v>
      </c>
      <c r="AK23" s="6" t="s">
        <v>184</v>
      </c>
      <c r="AL23" s="6" t="s">
        <v>184</v>
      </c>
      <c r="AN23" s="6" t="s">
        <v>184</v>
      </c>
      <c r="AO23" s="4" t="s">
        <v>184</v>
      </c>
      <c r="AP23" s="6" t="s">
        <v>184</v>
      </c>
      <c r="AQ23" s="6" t="s">
        <v>184</v>
      </c>
      <c r="AR23" s="6" t="s">
        <v>184</v>
      </c>
      <c r="AS23" s="6" t="s">
        <v>184</v>
      </c>
      <c r="AV23" s="4" t="s">
        <v>184</v>
      </c>
      <c r="AX23" s="6" t="s">
        <v>184</v>
      </c>
      <c r="AY23" s="6" t="s">
        <v>184</v>
      </c>
      <c r="AZ23" s="6" t="s">
        <v>184</v>
      </c>
      <c r="BA23" s="4" t="s">
        <v>184</v>
      </c>
      <c r="BC23" s="6" t="s">
        <v>184</v>
      </c>
      <c r="BD23" s="6" t="s">
        <v>184</v>
      </c>
      <c r="BE23" s="4" t="s">
        <v>184</v>
      </c>
      <c r="BF23" s="4" t="s">
        <v>184</v>
      </c>
      <c r="BG23" s="4" t="s">
        <v>184</v>
      </c>
      <c r="BH23" s="4" t="s">
        <v>184</v>
      </c>
      <c r="BJ23" s="4" t="s">
        <v>184</v>
      </c>
      <c r="BL23" s="4" t="s">
        <v>184</v>
      </c>
      <c r="BN23" s="4" t="s">
        <v>184</v>
      </c>
      <c r="BO23" s="4" t="s">
        <v>184</v>
      </c>
      <c r="BU23" s="4" t="s">
        <v>184</v>
      </c>
      <c r="BV23" s="4" t="s">
        <v>184</v>
      </c>
      <c r="CF23" s="4" t="s">
        <v>184</v>
      </c>
      <c r="CJ23" s="4" t="s">
        <v>184</v>
      </c>
      <c r="CK23" s="4" t="s">
        <v>184</v>
      </c>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row>
    <row r="24" spans="1:150" s="4" customFormat="1">
      <c r="A24" s="11"/>
      <c r="B24" s="11"/>
      <c r="C24" s="11" t="s">
        <v>293</v>
      </c>
      <c r="D24" s="11"/>
      <c r="E24" s="4" t="s">
        <v>322</v>
      </c>
      <c r="F24" s="4" t="s">
        <v>322</v>
      </c>
      <c r="G24" s="4" t="s">
        <v>184</v>
      </c>
      <c r="I24" s="4" t="s">
        <v>184</v>
      </c>
      <c r="K24" s="4" t="s">
        <v>184</v>
      </c>
      <c r="L24" s="4" t="s">
        <v>184</v>
      </c>
      <c r="M24" s="4" t="s">
        <v>184</v>
      </c>
      <c r="P24" s="4" t="s">
        <v>184</v>
      </c>
      <c r="S24" s="4" t="s">
        <v>184</v>
      </c>
      <c r="V24" s="4" t="s">
        <v>184</v>
      </c>
      <c r="Y24" s="6"/>
      <c r="AA24" s="6"/>
      <c r="AB24" s="4" t="s">
        <v>184</v>
      </c>
      <c r="AC24" s="4" t="s">
        <v>184</v>
      </c>
      <c r="AD24" s="6"/>
      <c r="AF24" s="6"/>
      <c r="AG24" s="6"/>
      <c r="AK24" s="6"/>
      <c r="AL24" s="6"/>
      <c r="AM24" s="4" t="s">
        <v>184</v>
      </c>
      <c r="AN24" s="6"/>
      <c r="AP24" s="6"/>
      <c r="AQ24" s="6"/>
      <c r="AR24" s="6"/>
      <c r="AS24" s="6"/>
      <c r="AT24" s="4" t="s">
        <v>184</v>
      </c>
      <c r="AU24" s="4" t="s">
        <v>184</v>
      </c>
      <c r="AW24" s="4" t="s">
        <v>184</v>
      </c>
      <c r="AX24" s="6"/>
      <c r="AZ24" s="6"/>
      <c r="BB24" s="4" t="s">
        <v>184</v>
      </c>
      <c r="BC24" s="6"/>
      <c r="BD24" s="6"/>
      <c r="BI24" s="4" t="s">
        <v>184</v>
      </c>
      <c r="BK24" s="4" t="s">
        <v>184</v>
      </c>
      <c r="BM24" s="4" t="s">
        <v>184</v>
      </c>
      <c r="BN24" s="4" t="s">
        <v>184</v>
      </c>
      <c r="BP24" s="4" t="s">
        <v>184</v>
      </c>
      <c r="BQ24" s="4" t="s">
        <v>184</v>
      </c>
      <c r="BR24" s="4" t="s">
        <v>184</v>
      </c>
      <c r="BS24" s="4" t="s">
        <v>184</v>
      </c>
      <c r="BT24" s="4" t="s">
        <v>184</v>
      </c>
      <c r="BU24" s="4" t="s">
        <v>184</v>
      </c>
      <c r="BY24" s="4" t="s">
        <v>184</v>
      </c>
      <c r="BZ24" s="4" t="s">
        <v>184</v>
      </c>
      <c r="CB24" s="4" t="s">
        <v>184</v>
      </c>
      <c r="CE24" s="4" t="s">
        <v>184</v>
      </c>
      <c r="CG24" s="4" t="s">
        <v>184</v>
      </c>
      <c r="CI24" s="4" t="s">
        <v>184</v>
      </c>
      <c r="CJ24" s="4" t="s">
        <v>184</v>
      </c>
      <c r="CK24" s="4" t="s">
        <v>184</v>
      </c>
      <c r="CL24" s="4" t="s">
        <v>184</v>
      </c>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row>
    <row r="26" spans="1:150">
      <c r="B26" s="10" t="s">
        <v>294</v>
      </c>
    </row>
    <row r="27" spans="1:150" s="4" customFormat="1">
      <c r="A27" s="11"/>
      <c r="B27" s="11"/>
      <c r="C27" s="11" t="s">
        <v>295</v>
      </c>
      <c r="D27" s="11"/>
      <c r="E27" s="4" t="s">
        <v>323</v>
      </c>
      <c r="F27" s="4" t="s">
        <v>323</v>
      </c>
      <c r="G27" s="4" t="s">
        <v>184</v>
      </c>
      <c r="H27" s="4" t="s">
        <v>184</v>
      </c>
      <c r="I27" s="4" t="s">
        <v>184</v>
      </c>
      <c r="K27" s="4" t="s">
        <v>184</v>
      </c>
      <c r="M27" s="4" t="s">
        <v>184</v>
      </c>
      <c r="N27" s="4" t="s">
        <v>184</v>
      </c>
      <c r="O27" s="4" t="s">
        <v>184</v>
      </c>
      <c r="P27" s="4" t="s">
        <v>184</v>
      </c>
      <c r="Q27" s="4" t="s">
        <v>184</v>
      </c>
      <c r="R27" s="4" t="s">
        <v>184</v>
      </c>
      <c r="S27" s="4" t="s">
        <v>184</v>
      </c>
      <c r="T27" s="4" t="s">
        <v>184</v>
      </c>
      <c r="U27" s="4" t="s">
        <v>184</v>
      </c>
      <c r="V27" s="4" t="s">
        <v>184</v>
      </c>
      <c r="W27" s="4" t="s">
        <v>184</v>
      </c>
      <c r="X27" s="6" t="s">
        <v>184</v>
      </c>
      <c r="Z27" s="4" t="s">
        <v>184</v>
      </c>
      <c r="AA27" s="4" t="s">
        <v>184</v>
      </c>
      <c r="AB27" s="4" t="s">
        <v>184</v>
      </c>
      <c r="AC27" s="4" t="s">
        <v>184</v>
      </c>
      <c r="AD27" s="4" t="s">
        <v>184</v>
      </c>
      <c r="AE27" s="4" t="s">
        <v>184</v>
      </c>
      <c r="AF27" s="4" t="s">
        <v>184</v>
      </c>
      <c r="AG27" s="6" t="s">
        <v>184</v>
      </c>
      <c r="AH27" s="4" t="s">
        <v>184</v>
      </c>
      <c r="AI27" s="4" t="s">
        <v>184</v>
      </c>
      <c r="AJ27" s="4" t="s">
        <v>184</v>
      </c>
      <c r="AK27" s="4" t="s">
        <v>184</v>
      </c>
      <c r="AL27" s="4" t="s">
        <v>184</v>
      </c>
      <c r="AM27" s="4" t="s">
        <v>184</v>
      </c>
      <c r="AN27" s="4" t="s">
        <v>184</v>
      </c>
      <c r="AP27" s="4" t="s">
        <v>184</v>
      </c>
      <c r="AQ27" s="4" t="s">
        <v>184</v>
      </c>
      <c r="AS27" s="6" t="s">
        <v>184</v>
      </c>
      <c r="AT27" s="4" t="s">
        <v>184</v>
      </c>
      <c r="AU27" s="4" t="s">
        <v>184</v>
      </c>
      <c r="AW27" s="4" t="s">
        <v>184</v>
      </c>
      <c r="AX27" s="4" t="s">
        <v>184</v>
      </c>
      <c r="AY27" s="6" t="s">
        <v>184</v>
      </c>
      <c r="AZ27" s="4" t="s">
        <v>184</v>
      </c>
      <c r="BA27" s="4" t="s">
        <v>184</v>
      </c>
      <c r="BB27" s="4" t="s">
        <v>184</v>
      </c>
      <c r="BC27" s="4" t="s">
        <v>184</v>
      </c>
      <c r="BE27" s="4" t="s">
        <v>184</v>
      </c>
      <c r="BF27" s="4" t="s">
        <v>184</v>
      </c>
      <c r="BH27" s="4" t="s">
        <v>184</v>
      </c>
      <c r="BI27" s="4" t="s">
        <v>184</v>
      </c>
      <c r="BK27" s="4" t="s">
        <v>184</v>
      </c>
      <c r="BL27" s="4" t="s">
        <v>184</v>
      </c>
      <c r="BN27" s="4" t="s">
        <v>184</v>
      </c>
      <c r="BO27" s="4" t="s">
        <v>184</v>
      </c>
      <c r="BP27" s="4" t="s">
        <v>184</v>
      </c>
      <c r="BQ27" s="4" t="s">
        <v>184</v>
      </c>
      <c r="BR27" s="4" t="s">
        <v>184</v>
      </c>
      <c r="BS27" s="4" t="s">
        <v>184</v>
      </c>
      <c r="BT27" s="4" t="s">
        <v>184</v>
      </c>
      <c r="BU27" s="4" t="s">
        <v>184</v>
      </c>
      <c r="BV27" s="4" t="s">
        <v>184</v>
      </c>
      <c r="BW27" s="4" t="s">
        <v>184</v>
      </c>
      <c r="BX27" s="4" t="s">
        <v>184</v>
      </c>
      <c r="BY27" s="4" t="s">
        <v>184</v>
      </c>
      <c r="BZ27" s="4" t="s">
        <v>184</v>
      </c>
      <c r="CB27" s="4" t="s">
        <v>184</v>
      </c>
      <c r="CC27" s="4" t="s">
        <v>184</v>
      </c>
      <c r="CD27" s="4" t="s">
        <v>184</v>
      </c>
      <c r="CE27" s="4" t="s">
        <v>184</v>
      </c>
      <c r="CF27" s="4" t="s">
        <v>184</v>
      </c>
      <c r="CG27" s="4" t="s">
        <v>184</v>
      </c>
      <c r="CH27" s="4" t="s">
        <v>184</v>
      </c>
      <c r="CI27" s="4" t="s">
        <v>184</v>
      </c>
      <c r="CJ27" s="4" t="s">
        <v>184</v>
      </c>
      <c r="CK27" s="4" t="s">
        <v>184</v>
      </c>
      <c r="CL27" s="4" t="s">
        <v>184</v>
      </c>
      <c r="CM27" s="4" t="s">
        <v>184</v>
      </c>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row>
    <row r="28" spans="1:150" s="4" customFormat="1">
      <c r="A28" s="11"/>
      <c r="B28" s="11"/>
      <c r="C28" s="11" t="s">
        <v>296</v>
      </c>
      <c r="D28" s="11"/>
      <c r="E28" s="4" t="s">
        <v>324</v>
      </c>
      <c r="F28" s="4" t="s">
        <v>324</v>
      </c>
      <c r="J28" s="4" t="s">
        <v>184</v>
      </c>
      <c r="L28" s="4" t="s">
        <v>184</v>
      </c>
      <c r="Y28" s="4" t="s">
        <v>184</v>
      </c>
      <c r="AG28" s="6"/>
      <c r="AO28" s="4" t="s">
        <v>184</v>
      </c>
      <c r="AR28" s="4" t="s">
        <v>184</v>
      </c>
      <c r="AS28" s="6"/>
      <c r="AV28" s="4" t="s">
        <v>184</v>
      </c>
      <c r="BD28" s="4" t="s">
        <v>184</v>
      </c>
      <c r="BG28" s="4" t="s">
        <v>184</v>
      </c>
      <c r="BJ28" s="4" t="s">
        <v>184</v>
      </c>
      <c r="BM28" s="4" t="s">
        <v>184</v>
      </c>
      <c r="CA28" s="4" t="s">
        <v>184</v>
      </c>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row>
    <row r="29" spans="1:150" ht="17.25" customHeight="1"/>
    <row r="30" spans="1:150" s="4" customFormat="1">
      <c r="A30" s="11"/>
      <c r="B30" s="11"/>
      <c r="C30" s="11" t="s">
        <v>297</v>
      </c>
      <c r="D30" s="11"/>
      <c r="E30" s="4" t="s">
        <v>325</v>
      </c>
      <c r="F30" s="4" t="s">
        <v>325</v>
      </c>
      <c r="L30" s="4" t="s">
        <v>184</v>
      </c>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row>
    <row r="31" spans="1:150" s="4" customFormat="1">
      <c r="A31" s="11"/>
      <c r="B31" s="11"/>
      <c r="C31" s="11" t="s">
        <v>298</v>
      </c>
      <c r="D31" s="11"/>
      <c r="E31" s="4" t="s">
        <v>326</v>
      </c>
      <c r="F31" s="4" t="s">
        <v>326</v>
      </c>
      <c r="G31" s="4" t="s">
        <v>184</v>
      </c>
      <c r="H31" s="4" t="s">
        <v>184</v>
      </c>
      <c r="I31" s="4" t="s">
        <v>184</v>
      </c>
      <c r="J31" s="4" t="s">
        <v>184</v>
      </c>
      <c r="K31" s="4" t="s">
        <v>184</v>
      </c>
      <c r="M31" s="4" t="s">
        <v>184</v>
      </c>
      <c r="N31" s="4" t="s">
        <v>184</v>
      </c>
      <c r="Q31" s="4" t="s">
        <v>184</v>
      </c>
      <c r="R31" s="4" t="s">
        <v>184</v>
      </c>
      <c r="U31" s="4" t="s">
        <v>184</v>
      </c>
      <c r="V31" s="4" t="s">
        <v>184</v>
      </c>
      <c r="Y31" s="6" t="s">
        <v>184</v>
      </c>
      <c r="AA31" s="4" t="s">
        <v>184</v>
      </c>
      <c r="AB31" s="4" t="s">
        <v>184</v>
      </c>
      <c r="AC31" s="4" t="s">
        <v>184</v>
      </c>
      <c r="AD31" s="4" t="s">
        <v>184</v>
      </c>
      <c r="AE31" s="4" t="s">
        <v>184</v>
      </c>
      <c r="AF31" s="4" t="s">
        <v>184</v>
      </c>
      <c r="AG31" s="6" t="s">
        <v>184</v>
      </c>
      <c r="AH31" s="4" t="s">
        <v>184</v>
      </c>
      <c r="AI31" s="4" t="s">
        <v>184</v>
      </c>
      <c r="AJ31" s="4" t="s">
        <v>184</v>
      </c>
      <c r="AK31" s="4" t="s">
        <v>184</v>
      </c>
      <c r="AL31" s="4" t="s">
        <v>184</v>
      </c>
      <c r="AM31" s="4" t="s">
        <v>184</v>
      </c>
      <c r="AN31" s="4" t="s">
        <v>184</v>
      </c>
      <c r="AO31" s="4" t="s">
        <v>184</v>
      </c>
      <c r="AP31" s="4" t="s">
        <v>184</v>
      </c>
      <c r="AQ31" s="4" t="s">
        <v>184</v>
      </c>
      <c r="AR31" s="4" t="s">
        <v>184</v>
      </c>
      <c r="AS31" s="4" t="s">
        <v>184</v>
      </c>
      <c r="AU31" s="4" t="s">
        <v>184</v>
      </c>
      <c r="AV31" s="6" t="s">
        <v>184</v>
      </c>
      <c r="AW31" s="4" t="s">
        <v>184</v>
      </c>
      <c r="AX31" s="4" t="s">
        <v>184</v>
      </c>
      <c r="AZ31" s="4" t="s">
        <v>184</v>
      </c>
      <c r="BB31" s="4" t="s">
        <v>184</v>
      </c>
      <c r="BC31" s="4" t="s">
        <v>184</v>
      </c>
      <c r="BD31" s="6" t="s">
        <v>184</v>
      </c>
      <c r="BE31" s="4" t="s">
        <v>184</v>
      </c>
      <c r="BF31" s="4" t="s">
        <v>184</v>
      </c>
      <c r="BG31" s="4" t="s">
        <v>184</v>
      </c>
      <c r="BH31" s="4" t="s">
        <v>184</v>
      </c>
      <c r="BI31" s="4" t="s">
        <v>184</v>
      </c>
      <c r="BJ31" s="4" t="s">
        <v>184</v>
      </c>
      <c r="BK31" s="4" t="s">
        <v>184</v>
      </c>
      <c r="BL31" s="4" t="s">
        <v>184</v>
      </c>
      <c r="BM31" s="4" t="s">
        <v>184</v>
      </c>
      <c r="BN31" s="4" t="s">
        <v>184</v>
      </c>
      <c r="BO31" s="4" t="s">
        <v>184</v>
      </c>
      <c r="BR31" s="4" t="s">
        <v>184</v>
      </c>
      <c r="BT31" s="4" t="s">
        <v>184</v>
      </c>
      <c r="BU31" s="4" t="s">
        <v>184</v>
      </c>
      <c r="BV31" s="4" t="s">
        <v>184</v>
      </c>
      <c r="BW31" s="4" t="s">
        <v>184</v>
      </c>
      <c r="BX31" s="4" t="s">
        <v>184</v>
      </c>
      <c r="BY31" s="4" t="s">
        <v>184</v>
      </c>
      <c r="CB31" s="4" t="s">
        <v>184</v>
      </c>
      <c r="CD31" s="4" t="s">
        <v>184</v>
      </c>
      <c r="CE31" s="4" t="s">
        <v>184</v>
      </c>
      <c r="CF31" s="4" t="s">
        <v>184</v>
      </c>
      <c r="CG31" s="4" t="s">
        <v>184</v>
      </c>
      <c r="CI31" s="4" t="s">
        <v>184</v>
      </c>
      <c r="CK31" s="4" t="s">
        <v>184</v>
      </c>
      <c r="CL31" s="4" t="s">
        <v>184</v>
      </c>
      <c r="CM31" s="4" t="s">
        <v>184</v>
      </c>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row>
    <row r="32" spans="1:150" s="4" customFormat="1">
      <c r="A32" s="11"/>
      <c r="B32" s="11"/>
      <c r="C32" s="11" t="s">
        <v>299</v>
      </c>
      <c r="D32" s="11"/>
      <c r="E32" s="4" t="s">
        <v>327</v>
      </c>
      <c r="F32" s="4" t="s">
        <v>327</v>
      </c>
      <c r="O32" s="4" t="s">
        <v>184</v>
      </c>
      <c r="P32" s="4" t="s">
        <v>184</v>
      </c>
      <c r="S32" s="4" t="s">
        <v>184</v>
      </c>
      <c r="T32" s="4" t="s">
        <v>184</v>
      </c>
      <c r="W32" s="4" t="s">
        <v>184</v>
      </c>
      <c r="Y32" s="6"/>
      <c r="Z32" s="4" t="s">
        <v>184</v>
      </c>
      <c r="AP32" s="6" t="s">
        <v>184</v>
      </c>
      <c r="AT32" s="4" t="s">
        <v>184</v>
      </c>
      <c r="AV32" s="6"/>
      <c r="AY32" s="6" t="s">
        <v>184</v>
      </c>
      <c r="BA32" s="4" t="s">
        <v>184</v>
      </c>
      <c r="BD32" s="6"/>
      <c r="BP32" s="4" t="s">
        <v>184</v>
      </c>
      <c r="BQ32" s="4" t="s">
        <v>184</v>
      </c>
      <c r="BS32" s="4" t="s">
        <v>184</v>
      </c>
      <c r="BZ32" s="4" t="s">
        <v>184</v>
      </c>
      <c r="CC32" s="4" t="s">
        <v>184</v>
      </c>
      <c r="CH32" s="4" t="s">
        <v>184</v>
      </c>
      <c r="CJ32" s="4" t="s">
        <v>184</v>
      </c>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row>
    <row r="34" spans="1:150" s="4" customFormat="1">
      <c r="A34" s="11"/>
      <c r="B34" s="11"/>
      <c r="C34" s="11" t="s">
        <v>300</v>
      </c>
      <c r="D34" s="11"/>
      <c r="E34" s="4" t="s">
        <v>328</v>
      </c>
      <c r="F34" s="4" t="s">
        <v>328</v>
      </c>
      <c r="G34" s="4" t="s">
        <v>184</v>
      </c>
      <c r="K34" s="4" t="s">
        <v>184</v>
      </c>
      <c r="L34" s="4" t="s">
        <v>184</v>
      </c>
      <c r="P34" s="4" t="s">
        <v>184</v>
      </c>
      <c r="W34" s="4" t="s">
        <v>184</v>
      </c>
      <c r="X34" s="4" t="s">
        <v>184</v>
      </c>
      <c r="Y34" s="6" t="s">
        <v>184</v>
      </c>
      <c r="Z34" s="4" t="s">
        <v>184</v>
      </c>
      <c r="AA34" s="6"/>
      <c r="AB34" s="6" t="s">
        <v>184</v>
      </c>
      <c r="AC34" s="4" t="s">
        <v>184</v>
      </c>
      <c r="AD34" s="6" t="s">
        <v>184</v>
      </c>
      <c r="AE34" s="6"/>
      <c r="AF34" s="6" t="s">
        <v>184</v>
      </c>
      <c r="AG34" s="4" t="s">
        <v>184</v>
      </c>
      <c r="AL34" s="6" t="s">
        <v>184</v>
      </c>
      <c r="AN34" s="6"/>
      <c r="AP34" s="4" t="s">
        <v>184</v>
      </c>
      <c r="AS34" s="6"/>
      <c r="AT34" s="4" t="s">
        <v>184</v>
      </c>
      <c r="AU34" s="4" t="s">
        <v>184</v>
      </c>
      <c r="AV34" s="6"/>
      <c r="AY34" s="6" t="s">
        <v>184</v>
      </c>
      <c r="AZ34" s="4" t="s">
        <v>184</v>
      </c>
      <c r="BA34" s="4" t="s">
        <v>184</v>
      </c>
      <c r="BB34" s="4" t="s">
        <v>184</v>
      </c>
      <c r="BC34" s="4" t="s">
        <v>184</v>
      </c>
      <c r="BD34" s="4" t="s">
        <v>184</v>
      </c>
      <c r="BI34" s="4" t="s">
        <v>184</v>
      </c>
      <c r="BJ34" s="4" t="s">
        <v>184</v>
      </c>
      <c r="BP34" s="4" t="s">
        <v>184</v>
      </c>
      <c r="BW34" s="4" t="s">
        <v>184</v>
      </c>
      <c r="CC34" s="4" t="s">
        <v>184</v>
      </c>
      <c r="CE34" s="4" t="s">
        <v>184</v>
      </c>
      <c r="CH34" s="4" t="s">
        <v>184</v>
      </c>
      <c r="CI34" s="4" t="s">
        <v>184</v>
      </c>
      <c r="CL34" s="4" t="s">
        <v>184</v>
      </c>
      <c r="CM34" s="4" t="s">
        <v>184</v>
      </c>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row>
    <row r="36" spans="1:150">
      <c r="B36" s="10" t="s">
        <v>301</v>
      </c>
    </row>
    <row r="37" spans="1:150" s="4" customFormat="1">
      <c r="A37" s="11"/>
      <c r="B37" s="11"/>
      <c r="C37" s="11" t="s">
        <v>302</v>
      </c>
      <c r="D37" s="11"/>
      <c r="E37" s="4" t="s">
        <v>329</v>
      </c>
      <c r="F37" s="4" t="s">
        <v>329</v>
      </c>
      <c r="H37" s="4" t="s">
        <v>184</v>
      </c>
      <c r="J37" s="4" t="s">
        <v>184</v>
      </c>
      <c r="M37" s="4" t="s">
        <v>184</v>
      </c>
      <c r="N37" s="4" t="s">
        <v>184</v>
      </c>
      <c r="S37" s="4" t="s">
        <v>184</v>
      </c>
      <c r="U37" s="4" t="s">
        <v>184</v>
      </c>
      <c r="AH37" s="4" t="s">
        <v>184</v>
      </c>
      <c r="AI37" s="4" t="s">
        <v>184</v>
      </c>
      <c r="AJ37" s="6"/>
      <c r="AK37" s="4" t="s">
        <v>184</v>
      </c>
      <c r="AL37" s="4" t="s">
        <v>184</v>
      </c>
      <c r="AO37" s="4" t="s">
        <v>184</v>
      </c>
      <c r="AP37" s="6"/>
      <c r="AW37" s="4" t="s">
        <v>184</v>
      </c>
      <c r="AY37" s="6" t="s">
        <v>184</v>
      </c>
      <c r="AZ37" s="6" t="s">
        <v>184</v>
      </c>
      <c r="BF37" s="6" t="s">
        <v>184</v>
      </c>
      <c r="BH37" s="4" t="s">
        <v>184</v>
      </c>
      <c r="BO37" s="4" t="s">
        <v>184</v>
      </c>
      <c r="BU37" s="4" t="s">
        <v>184</v>
      </c>
      <c r="BV37" s="4" t="s">
        <v>184</v>
      </c>
      <c r="BY37" s="4" t="s">
        <v>184</v>
      </c>
      <c r="BZ37" s="4" t="s">
        <v>184</v>
      </c>
      <c r="CA37" s="4" t="s">
        <v>184</v>
      </c>
      <c r="CB37" s="4" t="s">
        <v>184</v>
      </c>
      <c r="CF37" s="4" t="s">
        <v>184</v>
      </c>
      <c r="CG37" s="4" t="s">
        <v>184</v>
      </c>
      <c r="CI37" s="4" t="s">
        <v>184</v>
      </c>
      <c r="CK37" s="4" t="s">
        <v>184</v>
      </c>
      <c r="CL37" s="4" t="s">
        <v>184</v>
      </c>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row>
    <row r="38" spans="1:150">
      <c r="C38" s="7" t="s">
        <v>303</v>
      </c>
    </row>
    <row r="39" spans="1:150" s="4" customFormat="1">
      <c r="A39" s="11"/>
      <c r="B39" s="11"/>
      <c r="C39" s="11"/>
      <c r="D39" s="11" t="s">
        <v>304</v>
      </c>
      <c r="E39" s="4" t="s">
        <v>330</v>
      </c>
      <c r="F39" s="4" t="s">
        <v>330</v>
      </c>
      <c r="N39" s="4" t="s">
        <v>184</v>
      </c>
      <c r="Q39" s="4" t="s">
        <v>184</v>
      </c>
      <c r="R39" s="4" t="s">
        <v>184</v>
      </c>
      <c r="S39" s="4" t="s">
        <v>184</v>
      </c>
      <c r="U39" s="4" t="s">
        <v>184</v>
      </c>
      <c r="W39" s="4" t="s">
        <v>184</v>
      </c>
      <c r="X39" s="4" t="s">
        <v>184</v>
      </c>
      <c r="Y39" s="6" t="s">
        <v>184</v>
      </c>
      <c r="Z39" s="4" t="s">
        <v>184</v>
      </c>
      <c r="AA39" s="6"/>
      <c r="AC39" s="4" t="s">
        <v>184</v>
      </c>
      <c r="AD39" s="6"/>
      <c r="AE39" s="6"/>
      <c r="AF39" s="6" t="s">
        <v>184</v>
      </c>
      <c r="AG39" s="6"/>
      <c r="AH39" s="6" t="s">
        <v>184</v>
      </c>
      <c r="AI39" s="6"/>
      <c r="AL39" s="6"/>
      <c r="AM39" s="4" t="s">
        <v>184</v>
      </c>
      <c r="AO39" s="4" t="s">
        <v>184</v>
      </c>
      <c r="AR39" s="6"/>
      <c r="AT39" s="4" t="s">
        <v>184</v>
      </c>
      <c r="AW39" s="4" t="s">
        <v>184</v>
      </c>
      <c r="AZ39" s="6"/>
      <c r="BA39" s="4" t="s">
        <v>184</v>
      </c>
      <c r="BB39" s="4" t="s">
        <v>184</v>
      </c>
      <c r="BC39" s="6"/>
      <c r="BD39" s="4" t="s">
        <v>184</v>
      </c>
      <c r="BF39" s="4" t="s">
        <v>184</v>
      </c>
      <c r="BH39" s="4" t="s">
        <v>184</v>
      </c>
      <c r="BI39" s="4" t="s">
        <v>184</v>
      </c>
      <c r="BJ39" s="6"/>
      <c r="BK39" s="4" t="s">
        <v>184</v>
      </c>
      <c r="BL39" s="4" t="s">
        <v>184</v>
      </c>
      <c r="BM39" s="12"/>
      <c r="BO39" s="4" t="s">
        <v>184</v>
      </c>
      <c r="BR39" s="4" t="s">
        <v>184</v>
      </c>
      <c r="BT39" s="4" t="s">
        <v>184</v>
      </c>
      <c r="BV39" s="4" t="s">
        <v>184</v>
      </c>
      <c r="BW39" s="4" t="s">
        <v>184</v>
      </c>
      <c r="BY39" s="4" t="s">
        <v>184</v>
      </c>
      <c r="BZ39" s="4" t="s">
        <v>184</v>
      </c>
      <c r="CD39" s="4" t="s">
        <v>184</v>
      </c>
      <c r="CI39" s="4" t="s">
        <v>184</v>
      </c>
      <c r="CJ39" s="4" t="s">
        <v>184</v>
      </c>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row>
    <row r="40" spans="1:150" s="4" customFormat="1">
      <c r="A40" s="11"/>
      <c r="B40" s="11"/>
      <c r="C40" s="11"/>
      <c r="D40" s="11" t="s">
        <v>305</v>
      </c>
      <c r="E40" s="4" t="s">
        <v>331</v>
      </c>
      <c r="F40" s="4" t="s">
        <v>331</v>
      </c>
      <c r="AA40" s="6" t="s">
        <v>184</v>
      </c>
      <c r="AB40" s="6" t="s">
        <v>184</v>
      </c>
      <c r="AD40" s="6" t="s">
        <v>184</v>
      </c>
      <c r="AE40" s="6" t="s">
        <v>184</v>
      </c>
      <c r="AG40" s="6" t="s">
        <v>184</v>
      </c>
      <c r="AI40" s="6" t="s">
        <v>184</v>
      </c>
      <c r="AJ40" s="6" t="s">
        <v>184</v>
      </c>
      <c r="AK40" s="6" t="s">
        <v>184</v>
      </c>
      <c r="AL40" s="6" t="s">
        <v>184</v>
      </c>
      <c r="AP40" s="6" t="s">
        <v>184</v>
      </c>
      <c r="AQ40" s="6" t="s">
        <v>184</v>
      </c>
      <c r="AR40" s="6" t="s">
        <v>184</v>
      </c>
      <c r="AS40" s="6" t="s">
        <v>184</v>
      </c>
      <c r="AY40" s="6" t="s">
        <v>184</v>
      </c>
      <c r="AZ40" s="6" t="s">
        <v>184</v>
      </c>
      <c r="BC40" s="6" t="s">
        <v>184</v>
      </c>
      <c r="BE40" s="6" t="s">
        <v>184</v>
      </c>
      <c r="BJ40" s="6" t="s">
        <v>184</v>
      </c>
      <c r="BM40" s="12"/>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row>
    <row r="41" spans="1:150" s="4" customFormat="1">
      <c r="A41" s="11"/>
      <c r="B41" s="11"/>
      <c r="C41" s="11"/>
      <c r="D41" s="11" t="s">
        <v>306</v>
      </c>
      <c r="E41" s="4" t="s">
        <v>332</v>
      </c>
      <c r="F41" s="4" t="s">
        <v>332</v>
      </c>
      <c r="G41" s="4" t="s">
        <v>184</v>
      </c>
      <c r="H41" s="4" t="s">
        <v>184</v>
      </c>
      <c r="I41" s="4" t="s">
        <v>184</v>
      </c>
      <c r="J41" s="4" t="s">
        <v>184</v>
      </c>
      <c r="O41" s="4" t="s">
        <v>184</v>
      </c>
      <c r="P41" s="4" t="s">
        <v>184</v>
      </c>
      <c r="T41" s="4" t="s">
        <v>184</v>
      </c>
      <c r="V41" s="4" t="s">
        <v>184</v>
      </c>
      <c r="AB41" s="6"/>
      <c r="AN41" s="4" t="s">
        <v>184</v>
      </c>
      <c r="AQ41" s="6"/>
      <c r="AS41" s="6"/>
      <c r="AU41" s="4" t="s">
        <v>184</v>
      </c>
      <c r="AX41" s="4" t="s">
        <v>184</v>
      </c>
      <c r="BM41" s="12"/>
      <c r="BQ41" s="4" t="s">
        <v>184</v>
      </c>
      <c r="BS41" s="4" t="s">
        <v>184</v>
      </c>
      <c r="BU41" s="4" t="s">
        <v>184</v>
      </c>
      <c r="BX41" s="4" t="s">
        <v>184</v>
      </c>
      <c r="CB41" s="4" t="s">
        <v>184</v>
      </c>
      <c r="CC41" s="4" t="s">
        <v>184</v>
      </c>
      <c r="CF41" s="4" t="s">
        <v>184</v>
      </c>
      <c r="CG41" s="4" t="s">
        <v>184</v>
      </c>
      <c r="CH41" s="4" t="s">
        <v>184</v>
      </c>
      <c r="CL41" s="4" t="s">
        <v>184</v>
      </c>
      <c r="CM41" s="4" t="s">
        <v>184</v>
      </c>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row>
    <row r="42" spans="1:150" s="4" customFormat="1">
      <c r="A42" s="11"/>
      <c r="B42" s="11"/>
      <c r="C42" s="11"/>
      <c r="D42" s="11" t="s">
        <v>307</v>
      </c>
      <c r="E42" s="4" t="s">
        <v>333</v>
      </c>
      <c r="F42" s="4" t="s">
        <v>333</v>
      </c>
      <c r="BM42" s="12"/>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row>
    <row r="43" spans="1:150" s="4" customFormat="1">
      <c r="A43" s="11"/>
      <c r="B43" s="11"/>
      <c r="C43" s="11"/>
      <c r="D43" s="11" t="s">
        <v>280</v>
      </c>
      <c r="E43" s="4" t="s">
        <v>334</v>
      </c>
      <c r="F43" s="4" t="s">
        <v>334</v>
      </c>
      <c r="K43" s="4" t="s">
        <v>184</v>
      </c>
      <c r="L43" s="4" t="s">
        <v>184</v>
      </c>
      <c r="M43" s="4" t="s">
        <v>184</v>
      </c>
      <c r="Y43" s="6"/>
      <c r="AJ43" s="6"/>
      <c r="AK43" s="6"/>
      <c r="AP43" s="6"/>
      <c r="AV43" s="4" t="s">
        <v>184</v>
      </c>
      <c r="BE43" s="6"/>
      <c r="BG43" s="4" t="s">
        <v>184</v>
      </c>
      <c r="BM43" s="12"/>
      <c r="BN43" s="4" t="s">
        <v>184</v>
      </c>
      <c r="BP43" s="4" t="s">
        <v>184</v>
      </c>
      <c r="CA43" s="4" t="s">
        <v>184</v>
      </c>
      <c r="CE43" s="4" t="s">
        <v>184</v>
      </c>
      <c r="CK43" s="4" t="s">
        <v>184</v>
      </c>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row>
    <row r="45" spans="1:150">
      <c r="B45" s="10" t="s">
        <v>308</v>
      </c>
    </row>
    <row r="46" spans="1:150" s="4" customFormat="1">
      <c r="A46" s="11"/>
      <c r="B46" s="11"/>
      <c r="C46" s="11" t="s">
        <v>341</v>
      </c>
      <c r="D46" s="11"/>
      <c r="F46" s="4" t="s">
        <v>337</v>
      </c>
      <c r="G46" s="4" t="s">
        <v>184</v>
      </c>
      <c r="I46" s="12"/>
      <c r="U46" s="6"/>
      <c r="W46" s="12"/>
      <c r="X46" s="12"/>
      <c r="AB46" s="6"/>
      <c r="AJ46" s="6"/>
      <c r="AT46" s="12"/>
      <c r="AU46" s="12"/>
      <c r="BB46" s="12"/>
      <c r="BL46" s="12"/>
      <c r="BM46" s="12"/>
      <c r="BO46" s="12"/>
      <c r="BP46" s="12"/>
      <c r="BT46" s="4" t="s">
        <v>184</v>
      </c>
      <c r="BU46" s="12"/>
      <c r="BW46" s="12"/>
      <c r="CJ46" s="12"/>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s="4" customFormat="1">
      <c r="A47" s="11"/>
      <c r="B47" s="11"/>
      <c r="C47" s="11" t="s">
        <v>340</v>
      </c>
      <c r="D47" s="11"/>
      <c r="F47" s="4" t="s">
        <v>338</v>
      </c>
      <c r="I47" s="12"/>
      <c r="J47" s="4" t="s">
        <v>184</v>
      </c>
      <c r="K47" s="4" t="s">
        <v>184</v>
      </c>
      <c r="M47" s="4" t="s">
        <v>184</v>
      </c>
      <c r="O47" s="6"/>
      <c r="W47" s="12"/>
      <c r="X47" s="12"/>
      <c r="Z47" s="4" t="s">
        <v>184</v>
      </c>
      <c r="AC47" s="4" t="s">
        <v>184</v>
      </c>
      <c r="AN47" s="6"/>
      <c r="AS47" s="6"/>
      <c r="AT47" s="12"/>
      <c r="AU47" s="12"/>
      <c r="BB47" s="12"/>
      <c r="BL47" s="12"/>
      <c r="BM47" s="12"/>
      <c r="BO47" s="12"/>
      <c r="BP47" s="12"/>
      <c r="BU47" s="12"/>
      <c r="BV47" s="4" t="s">
        <v>184</v>
      </c>
      <c r="BW47" s="12"/>
      <c r="CA47" s="4" t="s">
        <v>184</v>
      </c>
      <c r="CG47" s="4" t="s">
        <v>184</v>
      </c>
      <c r="CJ47" s="12"/>
      <c r="CL47" s="4" t="s">
        <v>184</v>
      </c>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row>
    <row r="48" spans="1:150" s="4" customFormat="1">
      <c r="A48" s="11"/>
      <c r="B48" s="11"/>
      <c r="C48" s="11" t="s">
        <v>309</v>
      </c>
      <c r="D48" s="11"/>
      <c r="F48" s="4" t="s">
        <v>339</v>
      </c>
      <c r="H48" s="6" t="s">
        <v>184</v>
      </c>
      <c r="I48" s="12"/>
      <c r="J48" s="6"/>
      <c r="K48" s="4" t="s">
        <v>184</v>
      </c>
      <c r="L48" s="4" t="s">
        <v>184</v>
      </c>
      <c r="N48" s="6" t="s">
        <v>184</v>
      </c>
      <c r="O48" s="6" t="s">
        <v>184</v>
      </c>
      <c r="P48" s="4" t="s">
        <v>184</v>
      </c>
      <c r="Q48" s="6" t="s">
        <v>184</v>
      </c>
      <c r="R48" s="6" t="s">
        <v>184</v>
      </c>
      <c r="S48" s="4" t="s">
        <v>184</v>
      </c>
      <c r="T48" s="4" t="s">
        <v>184</v>
      </c>
      <c r="U48" s="4" t="s">
        <v>184</v>
      </c>
      <c r="V48" s="4" t="s">
        <v>184</v>
      </c>
      <c r="W48" s="12"/>
      <c r="X48" s="12"/>
      <c r="Y48" s="4" t="s">
        <v>184</v>
      </c>
      <c r="AA48" s="4" t="s">
        <v>184</v>
      </c>
      <c r="AB48" s="4" t="s">
        <v>184</v>
      </c>
      <c r="AC48" s="4" t="s">
        <v>184</v>
      </c>
      <c r="AD48" s="4" t="s">
        <v>184</v>
      </c>
      <c r="AE48" s="6" t="s">
        <v>184</v>
      </c>
      <c r="AF48" s="4" t="s">
        <v>184</v>
      </c>
      <c r="AG48" s="4" t="s">
        <v>184</v>
      </c>
      <c r="AH48" s="4" t="s">
        <v>184</v>
      </c>
      <c r="AI48" s="4" t="s">
        <v>184</v>
      </c>
      <c r="AJ48" s="6" t="s">
        <v>184</v>
      </c>
      <c r="AK48" s="4" t="s">
        <v>184</v>
      </c>
      <c r="AL48" s="4" t="s">
        <v>184</v>
      </c>
      <c r="AM48" s="4" t="s">
        <v>184</v>
      </c>
      <c r="AN48" s="4" t="s">
        <v>184</v>
      </c>
      <c r="AO48" s="4" t="s">
        <v>184</v>
      </c>
      <c r="AP48" s="4" t="s">
        <v>184</v>
      </c>
      <c r="AQ48" s="4" t="s">
        <v>184</v>
      </c>
      <c r="AR48" s="4" t="s">
        <v>184</v>
      </c>
      <c r="AS48" s="4" t="s">
        <v>184</v>
      </c>
      <c r="AT48" s="12"/>
      <c r="AU48" s="12"/>
      <c r="AV48" s="4" t="s">
        <v>184</v>
      </c>
      <c r="AW48" s="4" t="s">
        <v>184</v>
      </c>
      <c r="AX48" s="4" t="s">
        <v>184</v>
      </c>
      <c r="AY48" s="6" t="s">
        <v>184</v>
      </c>
      <c r="AZ48" s="4" t="s">
        <v>184</v>
      </c>
      <c r="BA48" s="6" t="s">
        <v>184</v>
      </c>
      <c r="BB48" s="12"/>
      <c r="BC48" s="6" t="s">
        <v>184</v>
      </c>
      <c r="BD48" s="4" t="s">
        <v>184</v>
      </c>
      <c r="BE48" s="4" t="s">
        <v>184</v>
      </c>
      <c r="BF48" s="6" t="s">
        <v>184</v>
      </c>
      <c r="BG48" s="4" t="s">
        <v>184</v>
      </c>
      <c r="BH48" s="4" t="s">
        <v>184</v>
      </c>
      <c r="BI48" s="4" t="s">
        <v>184</v>
      </c>
      <c r="BJ48" s="4" t="s">
        <v>184</v>
      </c>
      <c r="BK48" s="4" t="s">
        <v>184</v>
      </c>
      <c r="BL48" s="12"/>
      <c r="BM48" s="12"/>
      <c r="BN48" s="4" t="s">
        <v>184</v>
      </c>
      <c r="BO48" s="12"/>
      <c r="BP48" s="12"/>
      <c r="BQ48" s="4" t="s">
        <v>184</v>
      </c>
      <c r="BR48" s="4" t="s">
        <v>184</v>
      </c>
      <c r="BS48" s="4" t="s">
        <v>184</v>
      </c>
      <c r="BU48" s="12"/>
      <c r="BW48" s="12"/>
      <c r="BX48" s="4" t="s">
        <v>184</v>
      </c>
      <c r="BY48" s="4" t="s">
        <v>184</v>
      </c>
      <c r="BZ48" s="4" t="s">
        <v>184</v>
      </c>
      <c r="CB48" s="4" t="s">
        <v>184</v>
      </c>
      <c r="CC48" s="4" t="s">
        <v>184</v>
      </c>
      <c r="CD48" s="4" t="s">
        <v>184</v>
      </c>
      <c r="CE48" s="4" t="s">
        <v>184</v>
      </c>
      <c r="CF48" s="4" t="s">
        <v>184</v>
      </c>
      <c r="CH48" s="4" t="s">
        <v>184</v>
      </c>
      <c r="CI48" s="4" t="s">
        <v>184</v>
      </c>
      <c r="CJ48" s="12"/>
      <c r="CK48" s="4" t="s">
        <v>184</v>
      </c>
      <c r="CL48" s="4" t="s">
        <v>184</v>
      </c>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row>
    <row r="49" spans="6:9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6:9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1" spans="6:9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6:9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6:9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6:9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sheetData>
  <pageMargins left="0.7" right="0.7" top="0.75" bottom="0.75" header="0.3" footer="0.3"/>
  <pageSetup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vt:i4>
      </vt:variant>
    </vt:vector>
  </HeadingPairs>
  <TitlesOfParts>
    <vt:vector size="30" baseType="lpstr">
      <vt:lpstr>Data as of end 2013</vt:lpstr>
      <vt:lpstr>Moral hazard index</vt:lpstr>
      <vt:lpstr>Table1</vt:lpstr>
      <vt:lpstr>Table2</vt:lpstr>
      <vt:lpstr>Table3</vt:lpstr>
      <vt:lpstr>Table4</vt:lpstr>
      <vt:lpstr>Table5</vt:lpstr>
      <vt:lpstr>Sheet2</vt:lpstr>
      <vt:lpstr>Table3_withcolorcode</vt:lpstr>
      <vt:lpstr>Sheet3</vt:lpstr>
      <vt:lpstr>Sheet4</vt:lpstr>
      <vt:lpstr>Sheet5</vt:lpstr>
      <vt:lpstr>Figures1&amp;2</vt:lpstr>
      <vt:lpstr>Figure 3</vt:lpstr>
      <vt:lpstr>Figure 4</vt:lpstr>
      <vt:lpstr>Figure 5</vt:lpstr>
      <vt:lpstr>Figure 6</vt:lpstr>
      <vt:lpstr>Figure 7</vt:lpstr>
      <vt:lpstr>Figure 8</vt:lpstr>
      <vt:lpstr>Figure 9</vt:lpstr>
      <vt:lpstr>Figure 10</vt:lpstr>
      <vt:lpstr>Figure 11</vt:lpstr>
      <vt:lpstr>Figure 12</vt:lpstr>
      <vt:lpstr>Figures 13&amp;14</vt:lpstr>
      <vt:lpstr>Figures 15</vt:lpstr>
      <vt:lpstr>Figure 16</vt:lpstr>
      <vt:lpstr>Sheet1</vt:lpstr>
      <vt:lpstr>Table2!Print_Area</vt:lpstr>
      <vt:lpstr>Table3!Print_Area</vt:lpstr>
      <vt:lpstr>Table3_withcolorcode!Print_Area</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Laeven</dc:creator>
  <cp:lastModifiedBy>Kaneeb</cp:lastModifiedBy>
  <cp:lastPrinted>2013-04-24T15:30:21Z</cp:lastPrinted>
  <dcterms:created xsi:type="dcterms:W3CDTF">2013-04-20T20:15:27Z</dcterms:created>
  <dcterms:modified xsi:type="dcterms:W3CDTF">2014-06-24T22:10:10Z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928696610</vt:i4>
  </property>
  <property fmtid="{D5CDD505-2E9C-101B-9397-08002B2CF9AE}" pid="3" name="_NewReviewCycle">
    <vt:lpwstr/>
  </property>
  <property fmtid="{D5CDD505-2E9C-101B-9397-08002B2CF9AE}" pid="4" name="_EmailSubject">
    <vt:lpwstr>DI paper</vt:lpwstr>
  </property>
  <property fmtid="{D5CDD505-2E9C-101B-9397-08002B2CF9AE}" pid="5" name="_AuthorEmail">
    <vt:lpwstr>LLaeven@imf.org</vt:lpwstr>
  </property>
  <property fmtid="{D5CDD505-2E9C-101B-9397-08002B2CF9AE}" pid="6" name="_AuthorEmailDisplayName">
    <vt:lpwstr>Laeven, Luc</vt:lpwstr>
  </property>
  <property fmtid="{D5CDD505-2E9C-101B-9397-08002B2CF9AE}" pid="7" name="_ReviewingToolsShownOnce">
    <vt:lpwstr/>
  </property>
</Properties>
</file>